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<sst xmlns="http://schemas.openxmlformats.org/spreadsheetml/2006/main" count="60" uniqueCount="53">
  <si>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</si>
  <si>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</si>
  <si>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</si>
  <si>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</si>
  <si>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</si>
  <si>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</si>
  <si>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</si>
  <si>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</si>
  <si>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</si>
  <si>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</si>
  <si>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</si>
  <si>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</si>
  <si>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</si>
  <si>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</si>
  <si>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</si>
  <si>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</si>
  <si>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</si>
  <si>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</si>
  <si>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</si>
  <si>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</si>
  <si>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</si>
  <si>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</si>
  <si>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</si>
  <si>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</si>
  <si>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</si>
  <si>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</si>
  <si>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</si>
  <si>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</si>
  <si>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</si>
  <si>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</si>
  <si>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</si>
  <si>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</si>
  <si>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</si>
  <si>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</si>
  <si>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</si>
  <si>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</si>
  <si>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</si>
  <si>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</si>
  <si>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</si>
  <si>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</si>
  <si>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</si>
  <si>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</si>
  <si>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</si>
  <si>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>Годовой отчет о выполнении договора управления МКД 2 по ул. Каштановой за 2021г.</t>
  </si>
  <si>
    <t>Тариф на содержание помещений с 01.01.2021.</t>
  </si>
  <si>
    <t>Тариф на содержание помещений с 01.07.2021.</t>
  </si>
  <si>
    <t>Задолженность собственников помещений на 01.01.2022.</t>
  </si>
  <si>
    <t>Отчисления в фонды (ПФ, ФСС, ФМС)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</si>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</sst>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X8">
            <v>1533.696</v>
          </cell>
        </row>
        <row r="18">
          <cell r="X18">
            <v>421.773</v>
          </cell>
        </row>
        <row r="73">
          <cell r="X73">
            <v>99.02219876823656</v>
          </cell>
        </row>
        <row r="83">
          <cell r="X83">
            <v>8.77</v>
          </cell>
        </row>
        <row r="84">
          <cell r="X84">
            <v>5.747999999999999</v>
          </cell>
        </row>
        <row r="85">
          <cell r="X85">
            <v>1.2056914804</v>
          </cell>
        </row>
        <row r="86">
          <cell r="X86">
            <v>82.5</v>
          </cell>
        </row>
        <row r="88">
          <cell r="X88">
            <v>25.301835213394654</v>
          </cell>
        </row>
        <row r="89">
          <cell r="X89">
            <v>74.4539956335945</v>
          </cell>
        </row>
        <row r="90">
          <cell r="X90">
            <v>16.048034436721014</v>
          </cell>
        </row>
        <row r="91">
          <cell r="X91">
            <v>0.9216970906345894</v>
          </cell>
        </row>
        <row r="93">
          <cell r="X93">
            <v>73.77921055777992</v>
          </cell>
        </row>
        <row r="94">
          <cell r="X94">
            <v>474.7127222097853</v>
          </cell>
        </row>
        <row r="95">
          <cell r="X95">
            <v>103.24773339271661</v>
          </cell>
        </row>
        <row r="96">
          <cell r="X96">
            <v>0.8711416858030167</v>
          </cell>
        </row>
        <row r="97">
          <cell r="X97">
            <v>420.5202802931483</v>
          </cell>
        </row>
        <row r="98">
          <cell r="X98">
            <v>323.4718573885594</v>
          </cell>
        </row>
        <row r="99">
          <cell r="X99">
            <v>64.9489611669944</v>
          </cell>
        </row>
        <row r="100">
          <cell r="X100">
            <v>13.10618293985029</v>
          </cell>
        </row>
        <row r="101">
          <cell r="X101">
            <v>0.9132810112183158</v>
          </cell>
        </row>
        <row r="102">
          <cell r="X102">
            <v>18.079997786525954</v>
          </cell>
        </row>
        <row r="104">
          <cell r="X104">
            <v>36.03572020621796</v>
          </cell>
        </row>
        <row r="105">
          <cell r="X105">
            <v>38.72458521397097</v>
          </cell>
        </row>
        <row r="106">
          <cell r="X106">
            <v>8.31823147218217</v>
          </cell>
        </row>
        <row r="109">
          <cell r="X109">
            <v>0</v>
          </cell>
        </row>
        <row r="110">
          <cell r="X110">
            <v>4.012</v>
          </cell>
        </row>
        <row r="111">
          <cell r="X111">
            <v>0</v>
          </cell>
        </row>
        <row r="112">
          <cell r="X112">
            <v>122.76657148003329</v>
          </cell>
        </row>
        <row r="113">
          <cell r="X113">
            <v>103.60412800281675</v>
          </cell>
        </row>
        <row r="117">
          <cell r="X117">
            <v>389.37299999999993</v>
          </cell>
        </row>
        <row r="118">
          <cell r="X118">
            <v>94.72652779846797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 topLeftCell="A19">
      <selection activeCell="C27" sqref="C27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0" t="s">
        <v>43</v>
      </c>
      <c r="B1" s="40"/>
      <c r="C1" s="40"/>
      <c r="D1" s="40"/>
      <c r="E1" s="40"/>
      <c r="F1" s="40"/>
      <c r="G1" s="40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32</v>
      </c>
      <c r="G4" s="32">
        <f>G6+G8</f>
        <v>10020.2</v>
      </c>
    </row>
    <row r="5" spans="1:7" ht="13">
      <c r="A5" s="3" t="s">
        <v>4</v>
      </c>
      <c r="B5" s="4"/>
      <c r="C5" s="4"/>
      <c r="D5" s="4"/>
      <c r="E5" s="5"/>
      <c r="F5" s="2" t="s">
        <v>33</v>
      </c>
      <c r="G5" s="32">
        <v>231</v>
      </c>
    </row>
    <row r="6" spans="1:7" ht="13">
      <c r="A6" s="3" t="s">
        <v>2</v>
      </c>
      <c r="B6" s="4"/>
      <c r="C6" s="4"/>
      <c r="D6" s="4"/>
      <c r="E6" s="5"/>
      <c r="F6" s="2" t="s">
        <v>32</v>
      </c>
      <c r="G6" s="32">
        <v>10020.2</v>
      </c>
    </row>
    <row r="7" spans="1:7" ht="13">
      <c r="A7" s="3" t="s">
        <v>5</v>
      </c>
      <c r="B7" s="4"/>
      <c r="C7" s="4"/>
      <c r="D7" s="4"/>
      <c r="E7" s="5"/>
      <c r="F7" s="2" t="s">
        <v>33</v>
      </c>
      <c r="G7" s="32">
        <v>0</v>
      </c>
    </row>
    <row r="8" spans="1:7" ht="13">
      <c r="A8" s="3" t="s">
        <v>3</v>
      </c>
      <c r="B8" s="4"/>
      <c r="C8" s="4"/>
      <c r="D8" s="4"/>
      <c r="E8" s="5"/>
      <c r="F8" s="2" t="s">
        <v>32</v>
      </c>
      <c r="G8" s="34">
        <v>0</v>
      </c>
    </row>
    <row r="9" spans="1:7" ht="13">
      <c r="A9" s="3" t="s">
        <v>6</v>
      </c>
      <c r="B9" s="4"/>
      <c r="C9" s="4"/>
      <c r="D9" s="4"/>
      <c r="E9" s="5"/>
      <c r="F9" s="2" t="s">
        <v>32</v>
      </c>
      <c r="G9" s="32">
        <v>7016.8</v>
      </c>
    </row>
    <row r="10" spans="1:7" ht="13">
      <c r="A10" s="3" t="s">
        <v>44</v>
      </c>
      <c r="B10" s="4"/>
      <c r="C10" s="4"/>
      <c r="D10" s="4"/>
      <c r="E10" s="5"/>
      <c r="F10" s="2" t="s">
        <v>34</v>
      </c>
      <c r="G10" s="33">
        <v>12.45</v>
      </c>
    </row>
    <row r="11" spans="1:7" ht="13">
      <c r="A11" s="3" t="s">
        <v>45</v>
      </c>
      <c r="B11" s="4"/>
      <c r="C11" s="4"/>
      <c r="D11" s="4"/>
      <c r="E11" s="5"/>
      <c r="F11" s="2" t="s">
        <v>34</v>
      </c>
      <c r="G11" s="33">
        <v>13.06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40</v>
      </c>
    </row>
    <row r="14" spans="1:7" ht="13">
      <c r="A14" s="3" t="s">
        <v>8</v>
      </c>
      <c r="B14" s="4"/>
      <c r="C14" s="4"/>
      <c r="D14" s="4"/>
      <c r="E14" s="4"/>
      <c r="F14" s="5"/>
      <c r="G14" s="27">
        <f>296653.45+159792.58</f>
        <v>456446.03</v>
      </c>
    </row>
    <row r="15" spans="1:7" ht="13">
      <c r="A15" s="3" t="s">
        <v>46</v>
      </c>
      <c r="B15" s="4"/>
      <c r="C15" s="4"/>
      <c r="D15" s="4"/>
      <c r="E15" s="4"/>
      <c r="F15" s="5"/>
      <c r="G15" s="27">
        <f>346506.95+175406.99</f>
        <v>521913.94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9</v>
      </c>
      <c r="B17" s="11"/>
      <c r="C17" s="11"/>
      <c r="D17" s="11"/>
      <c r="E17" s="11"/>
      <c r="F17" s="12"/>
      <c r="G17" s="27">
        <f>G19+G20</f>
        <v>2054491.1987682367</v>
      </c>
    </row>
    <row r="18" spans="1:7" ht="13">
      <c r="A18" s="9" t="s">
        <v>10</v>
      </c>
      <c r="G18" s="26"/>
    </row>
    <row r="19" spans="1:7" ht="13">
      <c r="A19" s="13" t="s">
        <v>41</v>
      </c>
      <c r="B19" s="14"/>
      <c r="C19" s="14"/>
      <c r="D19" s="14"/>
      <c r="E19" s="14"/>
      <c r="F19" s="15"/>
      <c r="G19" s="29">
        <f>'[1]2021'!$X$8*1000+'[1]2021'!$X$73*1000</f>
        <v>1632718.1987682367</v>
      </c>
    </row>
    <row r="20" spans="1:7" ht="13">
      <c r="A20" s="13" t="s">
        <v>42</v>
      </c>
      <c r="B20" s="14"/>
      <c r="C20" s="14"/>
      <c r="D20" s="14"/>
      <c r="E20" s="14"/>
      <c r="F20" s="15"/>
      <c r="G20" s="29">
        <f>'[1]2021'!$X$18*1000</f>
        <v>421773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2085641.106167667</v>
      </c>
      <c r="H22" s="30"/>
    </row>
    <row r="23" spans="1:7" ht="13">
      <c r="A23" s="9" t="s">
        <v>10</v>
      </c>
      <c r="B23" s="1"/>
      <c r="C23" s="1"/>
      <c r="D23" s="1"/>
      <c r="E23" s="1"/>
      <c r="F23" s="1"/>
      <c r="G23" s="29"/>
    </row>
    <row r="24" spans="1:7" ht="13">
      <c r="A24" s="23" t="s">
        <v>36</v>
      </c>
      <c r="B24" s="3" t="s">
        <v>17</v>
      </c>
      <c r="C24" s="4"/>
      <c r="D24" s="4"/>
      <c r="E24" s="4"/>
      <c r="F24" s="5"/>
      <c r="G24" s="29">
        <f>('[1]2021'!$X83+'[1]2021'!$X88+'[1]2021'!$X93)*1000</f>
        <v>107851.04577117457</v>
      </c>
    </row>
    <row r="25" spans="1:7" ht="13">
      <c r="A25" s="46" t="s">
        <v>12</v>
      </c>
      <c r="B25" s="3" t="s">
        <v>18</v>
      </c>
      <c r="C25" s="4"/>
      <c r="D25" s="4"/>
      <c r="E25" s="4"/>
      <c r="F25" s="5"/>
      <c r="G25" s="41">
        <f>('[1]2021'!$X84+'[1]2021'!$X89+'[1]2021'!$X94)*1000</f>
        <v>554914.7178433798</v>
      </c>
    </row>
    <row r="26" spans="1:7" ht="13">
      <c r="A26" s="47"/>
      <c r="B26" s="16" t="s">
        <v>13</v>
      </c>
      <c r="C26" s="17"/>
      <c r="D26" s="17"/>
      <c r="E26" s="17"/>
      <c r="F26" s="18"/>
      <c r="G26" s="42"/>
    </row>
    <row r="27" spans="1:7" ht="13">
      <c r="A27" s="48"/>
      <c r="B27" s="19" t="s">
        <v>14</v>
      </c>
      <c r="C27" s="20"/>
      <c r="D27" s="20"/>
      <c r="E27" s="20"/>
      <c r="F27" s="21"/>
      <c r="G27" s="43"/>
    </row>
    <row r="28" spans="1:7" ht="13">
      <c r="A28" s="24" t="s">
        <v>15</v>
      </c>
      <c r="B28" s="49" t="s">
        <v>47</v>
      </c>
      <c r="C28" s="50"/>
      <c r="D28" s="50"/>
      <c r="E28" s="50"/>
      <c r="F28" s="51"/>
      <c r="G28" s="29">
        <f>('[1]2021'!$X85+'[1]2021'!$X90+'[1]2021'!$X95)*1000</f>
        <v>120501.45930983764</v>
      </c>
    </row>
    <row r="29" spans="1:7" ht="13">
      <c r="A29" s="44" t="s">
        <v>16</v>
      </c>
      <c r="B29" s="52" t="s">
        <v>48</v>
      </c>
      <c r="C29" s="53"/>
      <c r="D29" s="53"/>
      <c r="E29" s="53"/>
      <c r="F29" s="54"/>
      <c r="G29" s="41">
        <f>('[1]2021'!$X$86+'[1]2021'!$X$91+'[1]2021'!$X$96)*1000</f>
        <v>84292.83877643761</v>
      </c>
    </row>
    <row r="30" spans="1:7" ht="39" customHeight="1">
      <c r="A30" s="45"/>
      <c r="B30" s="55" t="s">
        <v>49</v>
      </c>
      <c r="C30" s="56"/>
      <c r="D30" s="56"/>
      <c r="E30" s="56"/>
      <c r="F30" s="57"/>
      <c r="G30" s="43"/>
    </row>
    <row r="31" spans="1:7" ht="13">
      <c r="A31" s="24" t="s">
        <v>19</v>
      </c>
      <c r="B31" s="3" t="s">
        <v>22</v>
      </c>
      <c r="C31" s="4"/>
      <c r="D31" s="4"/>
      <c r="E31" s="4"/>
      <c r="F31" s="5"/>
      <c r="G31" s="29">
        <f>'[1]2021'!$X$105*1000</f>
        <v>38724.58521397097</v>
      </c>
    </row>
    <row r="32" spans="1:7" ht="13">
      <c r="A32" s="24" t="s">
        <v>20</v>
      </c>
      <c r="B32" s="3" t="s">
        <v>35</v>
      </c>
      <c r="C32" s="4"/>
      <c r="D32" s="4"/>
      <c r="E32" s="4"/>
      <c r="F32" s="5"/>
      <c r="G32" s="29">
        <f>('[1]2021'!$X$109+'[1]2021'!$X$110)*1000</f>
        <v>4011.9999999999995</v>
      </c>
    </row>
    <row r="33" spans="1:7" ht="13">
      <c r="A33" s="24" t="s">
        <v>21</v>
      </c>
      <c r="B33" s="3" t="s">
        <v>27</v>
      </c>
      <c r="C33" s="4"/>
      <c r="D33" s="4"/>
      <c r="E33" s="4"/>
      <c r="F33" s="5"/>
      <c r="G33" s="29">
        <f>'[1]2021'!$X$111*1000</f>
        <v>0</v>
      </c>
    </row>
    <row r="34" spans="1:7" ht="13">
      <c r="A34" s="24" t="s">
        <v>23</v>
      </c>
      <c r="B34" s="3" t="s">
        <v>29</v>
      </c>
      <c r="C34" s="4"/>
      <c r="D34" s="4"/>
      <c r="E34" s="4"/>
      <c r="F34" s="5"/>
      <c r="G34" s="29">
        <f>'[1]2021'!$X$106*1000</f>
        <v>8318.23147218217</v>
      </c>
    </row>
    <row r="35" spans="1:7" ht="13">
      <c r="A35" s="36" t="s">
        <v>24</v>
      </c>
      <c r="B35" s="3" t="s">
        <v>28</v>
      </c>
      <c r="C35" s="4"/>
      <c r="D35" s="4"/>
      <c r="E35" s="4"/>
      <c r="F35" s="5"/>
      <c r="G35" s="35">
        <f>'[1]2021'!$X$97*1000</f>
        <v>420520.2802931483</v>
      </c>
    </row>
    <row r="36" spans="1:7" ht="13">
      <c r="A36" s="36"/>
      <c r="B36" s="16" t="s">
        <v>10</v>
      </c>
      <c r="C36" s="17"/>
      <c r="D36" s="17"/>
      <c r="E36" s="17"/>
      <c r="F36" s="18"/>
      <c r="G36" s="35"/>
    </row>
    <row r="37" spans="1:7" ht="13">
      <c r="A37" s="36"/>
      <c r="B37" s="49" t="s">
        <v>50</v>
      </c>
      <c r="C37" s="50"/>
      <c r="D37" s="50"/>
      <c r="E37" s="50"/>
      <c r="F37" s="51"/>
      <c r="G37" s="35">
        <f>'[1]2021'!$X98*1000</f>
        <v>323471.8573885594</v>
      </c>
    </row>
    <row r="38" spans="1:7" ht="13">
      <c r="A38" s="36"/>
      <c r="B38" s="49" t="s">
        <v>51</v>
      </c>
      <c r="C38" s="50"/>
      <c r="D38" s="50"/>
      <c r="E38" s="50"/>
      <c r="F38" s="51"/>
      <c r="G38" s="35">
        <f>'[1]2021'!$X99*1000</f>
        <v>64948.96116699439</v>
      </c>
    </row>
    <row r="39" spans="1:7" ht="13">
      <c r="A39" s="36"/>
      <c r="B39" s="49" t="s">
        <v>52</v>
      </c>
      <c r="C39" s="50"/>
      <c r="D39" s="50"/>
      <c r="E39" s="50"/>
      <c r="F39" s="51"/>
      <c r="G39" s="35">
        <f>('[1]2021'!$X$100+'[1]2021'!$X$101+'[1]2021'!$X$102)*1000</f>
        <v>32099.46173759456</v>
      </c>
    </row>
    <row r="40" spans="1:7" ht="13">
      <c r="A40" s="24" t="s">
        <v>25</v>
      </c>
      <c r="B40" s="3" t="s">
        <v>38</v>
      </c>
      <c r="C40" s="4"/>
      <c r="D40" s="4"/>
      <c r="E40" s="4"/>
      <c r="F40" s="5"/>
      <c r="G40" s="29">
        <f>+('[1]2021'!$X$104+'[1]2021'!$X$112+'[1]2021'!$X$113+'[1]2021'!$X$118)*1000</f>
        <v>357132.94748753594</v>
      </c>
    </row>
    <row r="41" spans="1:7" ht="13">
      <c r="A41" s="24" t="s">
        <v>26</v>
      </c>
      <c r="B41" s="3" t="s">
        <v>30</v>
      </c>
      <c r="C41" s="4"/>
      <c r="D41" s="4"/>
      <c r="E41" s="4"/>
      <c r="F41" s="5"/>
      <c r="G41" s="29">
        <f>'[1]2021'!$X$117*1000</f>
        <v>389372.99999999994</v>
      </c>
    </row>
    <row r="42" spans="1:7" ht="13">
      <c r="A42" s="37" t="s">
        <v>37</v>
      </c>
      <c r="B42" s="38"/>
      <c r="C42" s="38"/>
      <c r="D42" s="38"/>
      <c r="E42" s="38"/>
      <c r="F42" s="39"/>
      <c r="G42" s="27">
        <f>G17-G22</f>
        <v>-31149.907399430405</v>
      </c>
    </row>
    <row r="43" spans="1:7" ht="13">
      <c r="A43" s="31" t="s">
        <v>31</v>
      </c>
      <c r="B43" s="22"/>
      <c r="C43" s="22"/>
      <c r="D43" s="22"/>
      <c r="E43" s="22"/>
      <c r="F43" s="5"/>
      <c r="G43" s="27">
        <f>G42-G15</f>
        <v>-553063.8473994303</v>
      </c>
    </row>
    <row r="44" spans="1:7" ht="13">
      <c r="A44" s="1"/>
      <c r="B44" s="1"/>
      <c r="C44" s="1"/>
      <c r="D44" s="1"/>
      <c r="E44" s="1"/>
      <c r="F44" s="1"/>
      <c r="G44" s="1"/>
    </row>
    <row r="45" spans="1:7" ht="13">
      <c r="A45" s="1"/>
      <c r="B45" s="1" t="s">
        <v>39</v>
      </c>
      <c r="C45" s="1"/>
      <c r="D45" s="1"/>
      <c r="E45" s="1"/>
      <c r="F45" s="1"/>
      <c r="G45" s="1"/>
    </row>
    <row r="46" spans="1:7" ht="13">
      <c r="A46" s="1"/>
      <c r="B46" s="1"/>
      <c r="C46" s="1"/>
      <c r="D46" s="1"/>
      <c r="E46" s="1"/>
      <c r="F46" s="1"/>
      <c r="G46" s="1"/>
    </row>
    <row r="47" spans="1:7" ht="13">
      <c r="A47" s="1"/>
      <c r="B47" s="1"/>
      <c r="C47" s="1"/>
      <c r="D47" s="1"/>
      <c r="E47" s="1"/>
      <c r="F47" s="1"/>
      <c r="G47" s="1"/>
    </row>
    <row r="48" spans="1:7" ht="13">
      <c r="A48" s="1"/>
      <c r="B48" s="1"/>
      <c r="C48" s="1"/>
      <c r="D48" s="1"/>
      <c r="E48" s="1"/>
      <c r="F48" s="1"/>
      <c r="G48" s="1"/>
    </row>
    <row r="49" spans="1:7" ht="13">
      <c r="A49" s="1"/>
      <c r="B49" s="1"/>
      <c r="C49" s="1"/>
      <c r="D49" s="1"/>
      <c r="E49" s="1"/>
      <c r="F49" s="1"/>
      <c r="G49" s="1"/>
    </row>
    <row r="50" spans="1:7" ht="13">
      <c r="A50" s="1"/>
      <c r="B50" s="1"/>
      <c r="C50" s="1"/>
      <c r="D50" s="1"/>
      <c r="E50" s="1"/>
      <c r="F50" s="1"/>
      <c r="G50" s="1"/>
    </row>
    <row r="51" spans="1:7" ht="13">
      <c r="A51" s="1"/>
      <c r="B51" s="1"/>
      <c r="C51" s="1"/>
      <c r="D51" s="1"/>
      <c r="E51" s="1"/>
      <c r="F51" s="1"/>
      <c r="G51" s="1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</sheetData>
  <mergeCells count="12">
    <mergeCell ref="A42:F42"/>
    <mergeCell ref="A1:G1"/>
    <mergeCell ref="G25:G27"/>
    <mergeCell ref="G29:G30"/>
    <mergeCell ref="A29:A30"/>
    <mergeCell ref="A25:A27"/>
    <mergeCell ref="B28:F28"/>
    <mergeCell ref="B29:F29"/>
    <mergeCell ref="B30:F30"/>
    <mergeCell ref="B37:F37"/>
    <mergeCell ref="B38:F38"/>
    <mergeCell ref="B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2021-02-17T08:03:23Z</cp:lastPrinted>
  <dcterms:created xsi:type="dcterms:W3CDTF">2021-02-10T12:27:03Z</dcterms:created>
  <dcterms:modified xsi:type="dcterms:W3CDTF">2022-03-28T07:17:41Z</dcterms:modified>
  <cp:category/>
  <cp:version/>
  <cp:contentType/>
  <cp:contentStatus/>
</cp:coreProperties>
</file>