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90" yWindow="50" windowWidth="14210" windowHeight="5400" activeTab="0"/>
  </bookViews>
  <sheets>
    <sheet name="Лист1" sheetId="1" r:id="rId1"/>
  </sheets>
  <externalReferences>
    <externalReference r:id="rId4"/>
  </externalReferences>
  <definedNames/>
  <calcPr calcId="145621"/>
</workbook>
</file>

<file path=xl/sharedStrings.xml><?xml version="1.0" encoding="utf-8"?>
<sst xmlns="http://schemas.openxmlformats.org/spreadsheetml/2006/main" count="61" uniqueCount="54">
  <si>
    <t>1. Характеристика жилого дома</t>
  </si>
  <si>
    <t>Общая площадь жилых и нежилых  помещений</t>
  </si>
  <si>
    <t>Площадь жилых помещений</t>
  </si>
  <si>
    <t>Площадь нежилых помещений</t>
  </si>
  <si>
    <t>Количество жилых помещений</t>
  </si>
  <si>
    <t>Количество нежилых помещений</t>
  </si>
  <si>
    <t>Площадь ОДН</t>
  </si>
  <si>
    <t>2. Показатели финансово-хозяйственной деятельности</t>
  </si>
  <si>
    <t>Сумма доходов начисленных</t>
  </si>
  <si>
    <t>в том числе</t>
  </si>
  <si>
    <t xml:space="preserve">Сумма расходов на оказание услуг по управлению МКД </t>
  </si>
  <si>
    <t>2.</t>
  </si>
  <si>
    <t xml:space="preserve">(рабочие комплексного обслуживания, дворник, уборщик, монтажник ВСТС, </t>
  </si>
  <si>
    <t>электромонтер, плотник)</t>
  </si>
  <si>
    <t>3.</t>
  </si>
  <si>
    <t>4.</t>
  </si>
  <si>
    <t xml:space="preserve">Материалы на содержание и текущий ремонт общего имущества МКД  </t>
  </si>
  <si>
    <t>Заработная плата основного производственного персонала</t>
  </si>
  <si>
    <t>5.</t>
  </si>
  <si>
    <t>6.</t>
  </si>
  <si>
    <t>7.</t>
  </si>
  <si>
    <t>Услуги городской аварийной службы</t>
  </si>
  <si>
    <t>8.</t>
  </si>
  <si>
    <t>9.</t>
  </si>
  <si>
    <t>10.</t>
  </si>
  <si>
    <t>11.</t>
  </si>
  <si>
    <t>Услуги специализированной организации по техническому освидетельствованию лифтов</t>
  </si>
  <si>
    <t>Административно-управленческие расходы</t>
  </si>
  <si>
    <t>Затраты на проверку вентканалов, дымоходов</t>
  </si>
  <si>
    <t>Электроэнергия ОДН</t>
  </si>
  <si>
    <t>Финансовый результат с учетом задолженности собственников</t>
  </si>
  <si>
    <t>кв.м</t>
  </si>
  <si>
    <t>ед.</t>
  </si>
  <si>
    <t>руб/кв.м</t>
  </si>
  <si>
    <t>Дератизация, дезинсекция мест общего пользования, дезинфекция мусоропроводов</t>
  </si>
  <si>
    <t>1.</t>
  </si>
  <si>
    <t>Финансовый результат (+прибыль/-убыток)</t>
  </si>
  <si>
    <t>Прочие  расходы</t>
  </si>
  <si>
    <t>Администрация ООО "СП ДСК "Центр"</t>
  </si>
  <si>
    <t xml:space="preserve"> руб.</t>
  </si>
  <si>
    <t>собственникам за содержание помещений</t>
  </si>
  <si>
    <t>собственникам за электроэнергию ОДН</t>
  </si>
  <si>
    <t>Задолженность собственников помещений на 01.01.2022.</t>
  </si>
  <si>
    <t>Тариф на содержание помещений с 01.01.2021.</t>
  </si>
  <si>
    <t>Отчисления в фонды (ПФ, ФСС, ФМС)</t>
  </si>
  <si>
    <t>Услуги сторонних организаций по ремонту конструктивных элементов, инженерных сетей, благоустройства</t>
  </si>
  <si>
    <t>(ремонт кровли, ступеней, межпанельных швов, внутренняя отделка подъездов, ремонт инженерных сетей,в т.ч. Спец.организации по обслуживаниб ВДГО, доставка песка, ремонт газонокасилок)</t>
  </si>
  <si>
    <t>заработная плата АУП</t>
  </si>
  <si>
    <t>отчисления в фонды (ПФ, ФСС, ФМС)</t>
  </si>
  <si>
    <t>прочие расходы (связь, обслуживание ПО и оргтехники, материалы, обслуживание сайта)</t>
  </si>
  <si>
    <t xml:space="preserve"> - </t>
  </si>
  <si>
    <t>Тариф на содержание помещений с 01.10.2021.</t>
  </si>
  <si>
    <t>Задолженность собственников помещений на 01.10.2021.</t>
  </si>
  <si>
    <t>Годовой отчет о выполнении договора управления МКД 11, корпус4 по ул. Парковой за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</si>
</sst>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>
    <font>
      <sz val="10"/>
      <name val="Arial Cyr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3" fillId="0" borderId="0" xfId="0" applyFont="1"/>
    <xf numFmtId="0" fontId="4" fillId="0" borderId="0" xfId="0" applyFont="1"/>
    <xf numFmtId="0" fontId="2" fillId="0" borderId="0" xfId="0" applyFont="1" applyBorder="1"/>
    <xf numFmtId="0" fontId="2" fillId="0" borderId="0" xfId="0" applyFont="1" applyFill="1" applyBorder="1"/>
    <xf numFmtId="0" fontId="3" fillId="0" borderId="2" xfId="0" applyFont="1" applyFill="1" applyBorder="1"/>
    <xf numFmtId="0" fontId="4" fillId="0" borderId="3" xfId="0" applyFont="1" applyBorder="1"/>
    <xf numFmtId="0" fontId="4" fillId="0" borderId="4" xfId="0" applyFont="1" applyBorder="1"/>
    <xf numFmtId="0" fontId="2" fillId="0" borderId="2" xfId="0" applyFont="1" applyFill="1" applyBorder="1"/>
    <xf numFmtId="0" fontId="0" fillId="0" borderId="3" xfId="0" applyBorder="1"/>
    <xf numFmtId="0" fontId="0" fillId="0" borderId="4" xfId="0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3" fillId="0" borderId="3" xfId="0" applyFont="1" applyBorder="1"/>
    <xf numFmtId="0" fontId="2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3" fillId="0" borderId="4" xfId="0" applyFont="1" applyBorder="1"/>
    <xf numFmtId="164" fontId="2" fillId="0" borderId="3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0" fillId="0" borderId="0" xfId="0" applyFont="1"/>
    <xf numFmtId="4" fontId="2" fillId="0" borderId="1" xfId="0" applyNumberFormat="1" applyFont="1" applyBorder="1" applyAlignment="1">
      <alignment horizontal="center"/>
    </xf>
    <xf numFmtId="4" fontId="4" fillId="0" borderId="0" xfId="0" applyNumberFormat="1" applyFont="1"/>
    <xf numFmtId="0" fontId="3" fillId="0" borderId="2" xfId="0" applyFont="1" applyBorder="1"/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 vertical="top"/>
    </xf>
    <xf numFmtId="0" fontId="2" fillId="0" borderId="5" xfId="0" applyFont="1" applyBorder="1" applyAlignment="1">
      <alignment horizontal="right" vertical="top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0" xfId="0" applyFont="1" applyAlignment="1">
      <alignment horizont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top"/>
    </xf>
    <xf numFmtId="0" fontId="2" fillId="0" borderId="14" xfId="0" applyFont="1" applyBorder="1" applyAlignment="1">
      <alignment horizontal="right" vertical="top"/>
    </xf>
    <xf numFmtId="0" fontId="2" fillId="0" borderId="11" xfId="0" applyFont="1" applyBorder="1" applyAlignment="1">
      <alignment horizontal="right" vertical="top"/>
    </xf>
    <xf numFmtId="0" fontId="2" fillId="0" borderId="12" xfId="0" applyFont="1" applyBorder="1" applyAlignment="1">
      <alignment horizontal="right" vertical="top"/>
    </xf>
    <xf numFmtId="0" fontId="2" fillId="0" borderId="13" xfId="0" applyFont="1" applyBorder="1" applyAlignment="1">
      <alignment horizontal="right" vertical="top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rina\Desktop\&#1076;&#1083;&#1103;%20&#1087;&#1077;&#1088;&#1077;&#1085;&#1086;&#1089;&#1072;\&#1057;&#1069;&#1051;&#1052;&#1040;\&#1054;&#1090;&#1095;&#1077;&#1090;\2021\1&#1082;&#1074;,%202&#1082;&#1074;,%203&#1082;&#1074;,%204&#1082;&#1074;\&#1086;&#1090;&#1095;&#1077;&#1090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"/>
      <sheetName val="Лист1"/>
      <sheetName val="Лист2"/>
    </sheetNames>
    <sheetDataSet>
      <sheetData sheetId="0">
        <row r="8">
          <cell r="AB8">
            <v>112.74000000000001</v>
          </cell>
          <cell r="AC8">
            <v>115.666</v>
          </cell>
        </row>
        <row r="18">
          <cell r="AC18">
            <v>25.772</v>
          </cell>
        </row>
        <row r="73">
          <cell r="AC73">
            <v>7.237709571341435</v>
          </cell>
        </row>
        <row r="83">
          <cell r="AC83">
            <v>0</v>
          </cell>
        </row>
        <row r="84">
          <cell r="AC84">
            <v>0</v>
          </cell>
        </row>
        <row r="85">
          <cell r="AC85">
            <v>0</v>
          </cell>
        </row>
        <row r="86">
          <cell r="AC86">
            <v>0</v>
          </cell>
        </row>
        <row r="88">
          <cell r="AC88">
            <v>0.8014509948244932</v>
          </cell>
        </row>
        <row r="89">
          <cell r="AC89">
            <v>7.234985964237275</v>
          </cell>
        </row>
        <row r="90">
          <cell r="AC90">
            <v>1.502245101542968</v>
          </cell>
        </row>
        <row r="91">
          <cell r="AC91">
            <v>8.058</v>
          </cell>
        </row>
        <row r="93">
          <cell r="AC93">
            <v>3.118836794608826</v>
          </cell>
        </row>
        <row r="94">
          <cell r="AC94">
            <v>39.95368898898757</v>
          </cell>
        </row>
        <row r="95">
          <cell r="AC95">
            <v>8.304957450968491</v>
          </cell>
        </row>
        <row r="96">
          <cell r="AC96">
            <v>0.13539090387352304</v>
          </cell>
        </row>
        <row r="97">
          <cell r="AC97">
            <v>28.026864443420717</v>
          </cell>
        </row>
        <row r="98">
          <cell r="AC98">
            <v>21.367802964013368</v>
          </cell>
        </row>
        <row r="99">
          <cell r="AC99">
            <v>4.29268110412522</v>
          </cell>
        </row>
        <row r="100">
          <cell r="AC100">
            <v>0.5614577891244874</v>
          </cell>
        </row>
        <row r="101">
          <cell r="AC101">
            <v>0.27958419012716146</v>
          </cell>
        </row>
        <row r="102">
          <cell r="AC102">
            <v>1.5253383960304814</v>
          </cell>
        </row>
        <row r="104">
          <cell r="AC104">
            <v>2.789092092361302</v>
          </cell>
        </row>
        <row r="105">
          <cell r="AC105">
            <v>2.991823195071044</v>
          </cell>
        </row>
        <row r="106">
          <cell r="AC106">
            <v>1.2945208745514827</v>
          </cell>
        </row>
        <row r="109">
          <cell r="AC109">
            <v>0</v>
          </cell>
        </row>
        <row r="110">
          <cell r="AC110">
            <v>0</v>
          </cell>
        </row>
        <row r="111">
          <cell r="AC111">
            <v>0</v>
          </cell>
        </row>
        <row r="112">
          <cell r="AC112">
            <v>26.229705519049766</v>
          </cell>
        </row>
        <row r="113">
          <cell r="AC113">
            <v>9.416457100686891</v>
          </cell>
        </row>
        <row r="117">
          <cell r="AC117">
            <v>35.09</v>
          </cell>
        </row>
        <row r="118">
          <cell r="AC118">
            <v>6.8251606905024715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workbookViewId="0" topLeftCell="A1">
      <selection activeCell="A1" sqref="A1:G1"/>
    </sheetView>
  </sheetViews>
  <sheetFormatPr defaultColWidth="9.00390625" defaultRowHeight="12.75"/>
  <cols>
    <col min="1" max="1" width="3.375" style="0" customWidth="1"/>
    <col min="5" max="5" width="32.50390625" style="0" customWidth="1"/>
    <col min="6" max="6" width="12.50390625" style="0" customWidth="1"/>
    <col min="7" max="7" width="12.50390625" style="28" customWidth="1"/>
    <col min="8" max="8" width="11.625" style="0" bestFit="1" customWidth="1"/>
  </cols>
  <sheetData>
    <row r="1" spans="1:7" s="7" customFormat="1" ht="13">
      <c r="A1" s="40" t="s">
        <v>53</v>
      </c>
      <c r="B1" s="40"/>
      <c r="C1" s="40"/>
      <c r="D1" s="40"/>
      <c r="E1" s="40"/>
      <c r="F1" s="40"/>
      <c r="G1" s="40"/>
    </row>
    <row r="2" spans="1:6" ht="13">
      <c r="A2" s="1"/>
      <c r="B2" s="1"/>
      <c r="C2" s="1"/>
      <c r="D2" s="1"/>
      <c r="E2" s="1"/>
      <c r="F2" s="1"/>
    </row>
    <row r="3" spans="1:7" s="7" customFormat="1" ht="13">
      <c r="A3" s="6" t="s">
        <v>0</v>
      </c>
      <c r="B3" s="6"/>
      <c r="C3" s="6"/>
      <c r="D3" s="6"/>
      <c r="E3" s="6"/>
      <c r="F3" s="6"/>
      <c r="G3" s="28"/>
    </row>
    <row r="4" spans="1:7" ht="13">
      <c r="A4" s="3" t="s">
        <v>1</v>
      </c>
      <c r="B4" s="4"/>
      <c r="C4" s="4"/>
      <c r="D4" s="4"/>
      <c r="E4" s="5"/>
      <c r="F4" s="2" t="s">
        <v>31</v>
      </c>
      <c r="G4" s="34">
        <f>G6+G8</f>
        <v>3067.5</v>
      </c>
    </row>
    <row r="5" spans="1:7" ht="13">
      <c r="A5" s="3" t="s">
        <v>4</v>
      </c>
      <c r="B5" s="4"/>
      <c r="C5" s="4"/>
      <c r="D5" s="4"/>
      <c r="E5" s="5"/>
      <c r="F5" s="2" t="s">
        <v>32</v>
      </c>
      <c r="G5" s="32">
        <v>48</v>
      </c>
    </row>
    <row r="6" spans="1:7" ht="13">
      <c r="A6" s="3" t="s">
        <v>2</v>
      </c>
      <c r="B6" s="4"/>
      <c r="C6" s="4"/>
      <c r="D6" s="4"/>
      <c r="E6" s="5"/>
      <c r="F6" s="2" t="s">
        <v>31</v>
      </c>
      <c r="G6" s="32">
        <v>2596.7</v>
      </c>
    </row>
    <row r="7" spans="1:7" ht="13">
      <c r="A7" s="3" t="s">
        <v>5</v>
      </c>
      <c r="B7" s="4"/>
      <c r="C7" s="4"/>
      <c r="D7" s="4"/>
      <c r="E7" s="5"/>
      <c r="F7" s="2" t="s">
        <v>32</v>
      </c>
      <c r="G7" s="32">
        <v>7</v>
      </c>
    </row>
    <row r="8" spans="1:7" ht="13">
      <c r="A8" s="3" t="s">
        <v>3</v>
      </c>
      <c r="B8" s="4"/>
      <c r="C8" s="4"/>
      <c r="D8" s="4"/>
      <c r="E8" s="5"/>
      <c r="F8" s="2" t="s">
        <v>31</v>
      </c>
      <c r="G8" s="34">
        <v>470.8</v>
      </c>
    </row>
    <row r="9" spans="1:7" ht="13">
      <c r="A9" s="3" t="s">
        <v>6</v>
      </c>
      <c r="B9" s="4"/>
      <c r="C9" s="4"/>
      <c r="D9" s="4"/>
      <c r="E9" s="5"/>
      <c r="F9" s="2" t="s">
        <v>31</v>
      </c>
      <c r="G9" s="32">
        <v>1632.5</v>
      </c>
    </row>
    <row r="10" spans="1:7" ht="13">
      <c r="A10" s="3" t="s">
        <v>43</v>
      </c>
      <c r="B10" s="4"/>
      <c r="C10" s="4"/>
      <c r="D10" s="4"/>
      <c r="E10" s="5"/>
      <c r="F10" s="2" t="s">
        <v>33</v>
      </c>
      <c r="G10" s="33" t="s">
        <v>50</v>
      </c>
    </row>
    <row r="11" spans="1:7" ht="13">
      <c r="A11" s="3" t="s">
        <v>51</v>
      </c>
      <c r="B11" s="4"/>
      <c r="C11" s="4"/>
      <c r="D11" s="4"/>
      <c r="E11" s="5"/>
      <c r="F11" s="2" t="s">
        <v>33</v>
      </c>
      <c r="G11" s="33">
        <v>16.15</v>
      </c>
    </row>
    <row r="12" spans="1:6" ht="12" customHeight="1">
      <c r="A12" s="8"/>
      <c r="B12" s="8"/>
      <c r="C12" s="8"/>
      <c r="D12" s="8"/>
      <c r="E12" s="8"/>
      <c r="F12" s="8"/>
    </row>
    <row r="13" spans="1:7" s="7" customFormat="1" ht="13">
      <c r="A13" s="6" t="s">
        <v>7</v>
      </c>
      <c r="B13" s="6"/>
      <c r="C13" s="6"/>
      <c r="D13" s="6"/>
      <c r="E13" s="6"/>
      <c r="F13" s="6"/>
      <c r="G13" s="1" t="s">
        <v>39</v>
      </c>
    </row>
    <row r="14" spans="1:7" ht="13">
      <c r="A14" s="3" t="s">
        <v>52</v>
      </c>
      <c r="B14" s="4"/>
      <c r="C14" s="4"/>
      <c r="D14" s="4"/>
      <c r="E14" s="4"/>
      <c r="F14" s="5"/>
      <c r="G14" s="27">
        <v>0</v>
      </c>
    </row>
    <row r="15" spans="1:7" ht="13">
      <c r="A15" s="3" t="s">
        <v>42</v>
      </c>
      <c r="B15" s="4"/>
      <c r="C15" s="4"/>
      <c r="D15" s="4"/>
      <c r="E15" s="4"/>
      <c r="F15" s="5"/>
      <c r="G15" s="27">
        <f>43240.15+9635.33+13770.49</f>
        <v>66645.97</v>
      </c>
    </row>
    <row r="16" spans="1:7" ht="13">
      <c r="A16" s="1"/>
      <c r="B16" s="1"/>
      <c r="C16" s="1"/>
      <c r="D16" s="1"/>
      <c r="E16" s="1"/>
      <c r="F16" s="1"/>
      <c r="G16" s="4"/>
    </row>
    <row r="17" spans="1:7" s="7" customFormat="1" ht="13">
      <c r="A17" s="10" t="s">
        <v>8</v>
      </c>
      <c r="B17" s="11"/>
      <c r="C17" s="11"/>
      <c r="D17" s="11"/>
      <c r="E17" s="11"/>
      <c r="F17" s="12"/>
      <c r="G17" s="27">
        <f>G19+G20</f>
        <v>148675.70957134143</v>
      </c>
    </row>
    <row r="18" spans="1:7" ht="13">
      <c r="A18" s="9" t="s">
        <v>9</v>
      </c>
      <c r="G18" s="26"/>
    </row>
    <row r="19" spans="1:7" ht="13">
      <c r="A19" s="13" t="s">
        <v>40</v>
      </c>
      <c r="B19" s="14"/>
      <c r="C19" s="14"/>
      <c r="D19" s="14"/>
      <c r="E19" s="14"/>
      <c r="F19" s="15"/>
      <c r="G19" s="29">
        <f>('[1]2021'!$AC$8+'[1]2021'!$AC$73)*1000</f>
        <v>122903.70957134143</v>
      </c>
    </row>
    <row r="20" spans="1:7" ht="13">
      <c r="A20" s="13" t="s">
        <v>41</v>
      </c>
      <c r="B20" s="14"/>
      <c r="C20" s="14"/>
      <c r="D20" s="14"/>
      <c r="E20" s="14"/>
      <c r="F20" s="15"/>
      <c r="G20" s="29">
        <f>'[1]2021'!$AC$18*1000</f>
        <v>25772</v>
      </c>
    </row>
    <row r="21" spans="1:7" ht="13">
      <c r="A21" s="1"/>
      <c r="B21" s="1"/>
      <c r="C21" s="1"/>
      <c r="D21" s="1"/>
      <c r="E21" s="1"/>
      <c r="F21" s="1"/>
      <c r="G21" s="29"/>
    </row>
    <row r="22" spans="1:8" s="7" customFormat="1" ht="13">
      <c r="A22" s="10" t="s">
        <v>10</v>
      </c>
      <c r="B22" s="22"/>
      <c r="C22" s="22"/>
      <c r="D22" s="22"/>
      <c r="E22" s="22"/>
      <c r="F22" s="25"/>
      <c r="G22" s="27">
        <f>G24+G25+G28+G29+G31+G32+G33+G34+G35+G40+G41</f>
        <v>181773.1801146868</v>
      </c>
      <c r="H22" s="30"/>
    </row>
    <row r="23" spans="1:7" ht="13">
      <c r="A23" s="9" t="s">
        <v>9</v>
      </c>
      <c r="B23" s="1"/>
      <c r="C23" s="1"/>
      <c r="D23" s="1"/>
      <c r="E23" s="1"/>
      <c r="F23" s="1"/>
      <c r="G23" s="29"/>
    </row>
    <row r="24" spans="1:7" ht="13">
      <c r="A24" s="23" t="s">
        <v>35</v>
      </c>
      <c r="B24" s="3" t="s">
        <v>16</v>
      </c>
      <c r="C24" s="4"/>
      <c r="D24" s="4"/>
      <c r="E24" s="4"/>
      <c r="F24" s="5"/>
      <c r="G24" s="29">
        <f>('[1]2021'!$AC83+'[1]2021'!$AC88+'[1]2021'!$AC93)*1000</f>
        <v>3920.2877894333187</v>
      </c>
    </row>
    <row r="25" spans="1:7" ht="13">
      <c r="A25" s="46" t="s">
        <v>11</v>
      </c>
      <c r="B25" s="3" t="s">
        <v>17</v>
      </c>
      <c r="C25" s="4"/>
      <c r="D25" s="4"/>
      <c r="E25" s="4"/>
      <c r="F25" s="5"/>
      <c r="G25" s="41">
        <f>('[1]2021'!$AC84+'[1]2021'!$AC89+'[1]2021'!$AC94)*1000</f>
        <v>47188.67495322485</v>
      </c>
    </row>
    <row r="26" spans="1:7" ht="13">
      <c r="A26" s="47"/>
      <c r="B26" s="16" t="s">
        <v>12</v>
      </c>
      <c r="C26" s="17"/>
      <c r="D26" s="17"/>
      <c r="E26" s="17"/>
      <c r="F26" s="18"/>
      <c r="G26" s="42"/>
    </row>
    <row r="27" spans="1:7" ht="13">
      <c r="A27" s="48"/>
      <c r="B27" s="19" t="s">
        <v>13</v>
      </c>
      <c r="C27" s="20"/>
      <c r="D27" s="20"/>
      <c r="E27" s="20"/>
      <c r="F27" s="21"/>
      <c r="G27" s="43"/>
    </row>
    <row r="28" spans="1:7" ht="13">
      <c r="A28" s="24" t="s">
        <v>14</v>
      </c>
      <c r="B28" s="49" t="s">
        <v>44</v>
      </c>
      <c r="C28" s="50"/>
      <c r="D28" s="50"/>
      <c r="E28" s="50"/>
      <c r="F28" s="51"/>
      <c r="G28" s="29">
        <f>('[1]2021'!$AC85+'[1]2021'!$AC90+'[1]2021'!$AC95)*1000</f>
        <v>9807.202552511459</v>
      </c>
    </row>
    <row r="29" spans="1:7" ht="13">
      <c r="A29" s="44" t="s">
        <v>15</v>
      </c>
      <c r="B29" s="52" t="s">
        <v>45</v>
      </c>
      <c r="C29" s="53"/>
      <c r="D29" s="53"/>
      <c r="E29" s="53"/>
      <c r="F29" s="54"/>
      <c r="G29" s="41">
        <f>('[1]2021'!$AC$86+'[1]2021'!$AC$91+'[1]2021'!$AC$96)*1000</f>
        <v>8193.390903873522</v>
      </c>
    </row>
    <row r="30" spans="1:7" ht="39" customHeight="1">
      <c r="A30" s="45"/>
      <c r="B30" s="55" t="s">
        <v>46</v>
      </c>
      <c r="C30" s="56"/>
      <c r="D30" s="56"/>
      <c r="E30" s="56"/>
      <c r="F30" s="57"/>
      <c r="G30" s="43"/>
    </row>
    <row r="31" spans="1:7" ht="13">
      <c r="A31" s="24" t="s">
        <v>18</v>
      </c>
      <c r="B31" s="3" t="s">
        <v>21</v>
      </c>
      <c r="C31" s="4"/>
      <c r="D31" s="4"/>
      <c r="E31" s="4"/>
      <c r="F31" s="5"/>
      <c r="G31" s="29">
        <f>'[1]2021'!$AC$105*1000</f>
        <v>2991.8231950710438</v>
      </c>
    </row>
    <row r="32" spans="1:7" ht="13">
      <c r="A32" s="24" t="s">
        <v>19</v>
      </c>
      <c r="B32" s="3" t="s">
        <v>34</v>
      </c>
      <c r="C32" s="4"/>
      <c r="D32" s="4"/>
      <c r="E32" s="4"/>
      <c r="F32" s="5"/>
      <c r="G32" s="29">
        <f>('[1]2021'!$AC$109+'[1]2021'!$AC$110)*1000</f>
        <v>0</v>
      </c>
    </row>
    <row r="33" spans="1:7" ht="13">
      <c r="A33" s="24" t="s">
        <v>20</v>
      </c>
      <c r="B33" s="3" t="s">
        <v>26</v>
      </c>
      <c r="C33" s="4"/>
      <c r="D33" s="4"/>
      <c r="E33" s="4"/>
      <c r="F33" s="5"/>
      <c r="G33" s="29">
        <f>'[1]2021'!$AC$111*1000</f>
        <v>0</v>
      </c>
    </row>
    <row r="34" spans="1:7" ht="13">
      <c r="A34" s="24" t="s">
        <v>22</v>
      </c>
      <c r="B34" s="3" t="s">
        <v>28</v>
      </c>
      <c r="C34" s="4"/>
      <c r="D34" s="4"/>
      <c r="E34" s="4"/>
      <c r="F34" s="5"/>
      <c r="G34" s="29">
        <f>'[1]2021'!$AC$106*1000</f>
        <v>1294.5208745514826</v>
      </c>
    </row>
    <row r="35" spans="1:7" ht="13">
      <c r="A35" s="36" t="s">
        <v>23</v>
      </c>
      <c r="B35" s="3" t="s">
        <v>27</v>
      </c>
      <c r="C35" s="4"/>
      <c r="D35" s="4"/>
      <c r="E35" s="4"/>
      <c r="F35" s="5"/>
      <c r="G35" s="35">
        <f>'[1]2021'!$AC$97*1000</f>
        <v>28026.864443420716</v>
      </c>
    </row>
    <row r="36" spans="1:7" ht="13">
      <c r="A36" s="36"/>
      <c r="B36" s="16" t="s">
        <v>9</v>
      </c>
      <c r="C36" s="17"/>
      <c r="D36" s="17"/>
      <c r="E36" s="17"/>
      <c r="F36" s="18"/>
      <c r="G36" s="35"/>
    </row>
    <row r="37" spans="1:7" ht="13">
      <c r="A37" s="36"/>
      <c r="B37" s="49" t="s">
        <v>47</v>
      </c>
      <c r="C37" s="50"/>
      <c r="D37" s="50"/>
      <c r="E37" s="50"/>
      <c r="F37" s="51"/>
      <c r="G37" s="35">
        <f>'[1]2021'!$AC98*1000</f>
        <v>21367.80296401337</v>
      </c>
    </row>
    <row r="38" spans="1:7" ht="13">
      <c r="A38" s="36"/>
      <c r="B38" s="49" t="s">
        <v>48</v>
      </c>
      <c r="C38" s="50"/>
      <c r="D38" s="50"/>
      <c r="E38" s="50"/>
      <c r="F38" s="51"/>
      <c r="G38" s="35">
        <f>'[1]2021'!$AC99*1000</f>
        <v>4292.68110412522</v>
      </c>
    </row>
    <row r="39" spans="1:7" ht="13">
      <c r="A39" s="36"/>
      <c r="B39" s="49" t="s">
        <v>49</v>
      </c>
      <c r="C39" s="50"/>
      <c r="D39" s="50"/>
      <c r="E39" s="50"/>
      <c r="F39" s="51"/>
      <c r="G39" s="35">
        <f>('[1]2021'!$AC$100+'[1]2021'!$AC$101+'[1]2021'!$AC$102)*1000</f>
        <v>2366.38037528213</v>
      </c>
    </row>
    <row r="40" spans="1:7" ht="13">
      <c r="A40" s="24" t="s">
        <v>24</v>
      </c>
      <c r="B40" s="3" t="s">
        <v>37</v>
      </c>
      <c r="C40" s="4"/>
      <c r="D40" s="4"/>
      <c r="E40" s="4"/>
      <c r="F40" s="5"/>
      <c r="G40" s="29">
        <f>+('[1]2021'!$AC$104+'[1]2021'!$AC$112+'[1]2021'!$AC$113+'[1]2021'!$AC$118)*1000</f>
        <v>45260.41540260043</v>
      </c>
    </row>
    <row r="41" spans="1:7" ht="13">
      <c r="A41" s="24" t="s">
        <v>25</v>
      </c>
      <c r="B41" s="3" t="s">
        <v>29</v>
      </c>
      <c r="C41" s="4"/>
      <c r="D41" s="4"/>
      <c r="E41" s="4"/>
      <c r="F41" s="5"/>
      <c r="G41" s="29">
        <f>'[1]2021'!$AC$117*1000</f>
        <v>35090</v>
      </c>
    </row>
    <row r="42" spans="1:7" ht="13">
      <c r="A42" s="37" t="s">
        <v>36</v>
      </c>
      <c r="B42" s="38"/>
      <c r="C42" s="38"/>
      <c r="D42" s="38"/>
      <c r="E42" s="38"/>
      <c r="F42" s="39"/>
      <c r="G42" s="27">
        <f>G17-G22</f>
        <v>-33097.47054334538</v>
      </c>
    </row>
    <row r="43" spans="1:7" ht="13">
      <c r="A43" s="31" t="s">
        <v>30</v>
      </c>
      <c r="B43" s="22"/>
      <c r="C43" s="22"/>
      <c r="D43" s="22"/>
      <c r="E43" s="22"/>
      <c r="F43" s="5"/>
      <c r="G43" s="27">
        <f>G42-G15</f>
        <v>-99743.44054334538</v>
      </c>
    </row>
    <row r="44" spans="1:7" ht="13">
      <c r="A44" s="1"/>
      <c r="B44" s="1"/>
      <c r="C44" s="1"/>
      <c r="D44" s="1"/>
      <c r="E44" s="1"/>
      <c r="F44" s="1"/>
      <c r="G44" s="1"/>
    </row>
    <row r="45" spans="1:7" ht="13">
      <c r="A45" s="1"/>
      <c r="B45" s="1" t="s">
        <v>38</v>
      </c>
      <c r="C45" s="1"/>
      <c r="D45" s="1"/>
      <c r="E45" s="1"/>
      <c r="F45" s="1"/>
      <c r="G45" s="1"/>
    </row>
    <row r="46" spans="1:7" ht="13">
      <c r="A46" s="1"/>
      <c r="B46" s="1"/>
      <c r="C46" s="1"/>
      <c r="D46" s="1"/>
      <c r="E46" s="1"/>
      <c r="F46" s="1"/>
      <c r="G46" s="1"/>
    </row>
    <row r="47" spans="1:7" ht="13">
      <c r="A47" s="1"/>
      <c r="B47" s="1"/>
      <c r="C47" s="1"/>
      <c r="D47" s="1"/>
      <c r="E47" s="1"/>
      <c r="F47" s="1"/>
      <c r="G47" s="1"/>
    </row>
    <row r="48" spans="1:7" ht="13">
      <c r="A48" s="1"/>
      <c r="B48" s="1"/>
      <c r="C48" s="1"/>
      <c r="D48" s="1"/>
      <c r="E48" s="1"/>
      <c r="F48" s="1"/>
      <c r="G48" s="1"/>
    </row>
    <row r="49" spans="1:7" ht="13">
      <c r="A49" s="1"/>
      <c r="B49" s="1"/>
      <c r="C49" s="1"/>
      <c r="D49" s="1"/>
      <c r="E49" s="1"/>
      <c r="F49" s="1"/>
      <c r="G49" s="1"/>
    </row>
    <row r="50" spans="1:7" ht="13">
      <c r="A50" s="1"/>
      <c r="B50" s="1"/>
      <c r="C50" s="1"/>
      <c r="D50" s="1"/>
      <c r="E50" s="1"/>
      <c r="F50" s="1"/>
      <c r="G50" s="1"/>
    </row>
    <row r="51" spans="1:7" ht="13">
      <c r="A51" s="1"/>
      <c r="B51" s="1"/>
      <c r="C51" s="1"/>
      <c r="D51" s="1"/>
      <c r="E51" s="1"/>
      <c r="F51" s="1"/>
      <c r="G51" s="1"/>
    </row>
    <row r="52" spans="1:7" ht="13">
      <c r="A52" s="1"/>
      <c r="B52" s="1"/>
      <c r="C52" s="1"/>
      <c r="D52" s="1"/>
      <c r="E52" s="1"/>
      <c r="F52" s="1"/>
      <c r="G52" s="1"/>
    </row>
    <row r="53" spans="1:7" ht="13">
      <c r="A53" s="1"/>
      <c r="B53" s="1"/>
      <c r="C53" s="1"/>
      <c r="D53" s="1"/>
      <c r="E53" s="1"/>
      <c r="F53" s="1"/>
      <c r="G53" s="1"/>
    </row>
    <row r="54" spans="1:7" ht="13">
      <c r="A54" s="1"/>
      <c r="B54" s="1"/>
      <c r="C54" s="1"/>
      <c r="D54" s="1"/>
      <c r="E54" s="1"/>
      <c r="F54" s="1"/>
      <c r="G54" s="1"/>
    </row>
    <row r="55" spans="1:7" ht="13">
      <c r="A55" s="1"/>
      <c r="B55" s="1"/>
      <c r="C55" s="1"/>
      <c r="D55" s="1"/>
      <c r="E55" s="1"/>
      <c r="F55" s="1"/>
      <c r="G55" s="1"/>
    </row>
    <row r="56" spans="1:7" ht="13">
      <c r="A56" s="1"/>
      <c r="B56" s="1"/>
      <c r="C56" s="1"/>
      <c r="D56" s="1"/>
      <c r="E56" s="1"/>
      <c r="F56" s="1"/>
      <c r="G56" s="1"/>
    </row>
    <row r="57" spans="1:7" ht="13">
      <c r="A57" s="1"/>
      <c r="B57" s="1"/>
      <c r="C57" s="1"/>
      <c r="D57" s="1"/>
      <c r="E57" s="1"/>
      <c r="F57" s="1"/>
      <c r="G57" s="1"/>
    </row>
    <row r="58" spans="1:7" ht="13">
      <c r="A58" s="1"/>
      <c r="B58" s="1"/>
      <c r="C58" s="1"/>
      <c r="D58" s="1"/>
      <c r="E58" s="1"/>
      <c r="F58" s="1"/>
      <c r="G58" s="1"/>
    </row>
    <row r="59" spans="1:7" ht="13">
      <c r="A59" s="1"/>
      <c r="B59" s="1"/>
      <c r="C59" s="1"/>
      <c r="D59" s="1"/>
      <c r="E59" s="1"/>
      <c r="F59" s="1"/>
      <c r="G59" s="1"/>
    </row>
    <row r="60" spans="1:7" ht="13">
      <c r="A60" s="1"/>
      <c r="B60" s="1"/>
      <c r="C60" s="1"/>
      <c r="D60" s="1"/>
      <c r="E60" s="1"/>
      <c r="F60" s="1"/>
      <c r="G60" s="1"/>
    </row>
    <row r="61" spans="1:7" ht="13">
      <c r="A61" s="1"/>
      <c r="B61" s="1"/>
      <c r="C61" s="1"/>
      <c r="D61" s="1"/>
      <c r="E61" s="1"/>
      <c r="F61" s="1"/>
      <c r="G61" s="1"/>
    </row>
  </sheetData>
  <mergeCells count="12">
    <mergeCell ref="A42:F42"/>
    <mergeCell ref="A1:G1"/>
    <mergeCell ref="G25:G27"/>
    <mergeCell ref="G29:G30"/>
    <mergeCell ref="A29:A30"/>
    <mergeCell ref="A25:A27"/>
    <mergeCell ref="B28:F28"/>
    <mergeCell ref="B29:F29"/>
    <mergeCell ref="B30:F30"/>
    <mergeCell ref="B37:F37"/>
    <mergeCell ref="B38:F38"/>
    <mergeCell ref="B39:F3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cp:lastPrinted>2021-02-12T09:02:52Z</cp:lastPrinted>
  <dcterms:created xsi:type="dcterms:W3CDTF">2021-02-10T12:27:03Z</dcterms:created>
  <dcterms:modified xsi:type="dcterms:W3CDTF">2022-03-28T07:25:57Z</dcterms:modified>
  <cp:category/>
  <cp:version/>
  <cp:contentType/>
  <cp:contentStatus/>
</cp:coreProperties>
</file>