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4240" windowHeight="13140" activeTab="0"/>
  </bookViews>
  <sheets>
    <sheet name="Лист1" sheetId="1" r:id="rId1"/>
  </sheets>
  <externalReferences>
    <externalReference r:id="rId4"/>
  </externalReferences>
  <definedNames/>
  <calcPr calcId="181029"/>
  <extLst/>
</workbook>
</file>

<file path=xl/sharedStrings.xml><?xml version="1.0" encoding="utf-8"?>
<sst xmlns="http://schemas.openxmlformats.org/spreadsheetml/2006/main" count="75" uniqueCount="67">
  <si>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</si>
  <si>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</si>
  <si>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</si>
  <si>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</si>
  <si>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</si>
  <si>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</si>
  <si>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</si>
  <si>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</si>
  <si>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</si>
  <si>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</si>
  <si>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</si>
  <si>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</si>
  <si>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</si>
  <si>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</si>
  <si>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</si>
  <si>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</si>
  <si>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</si>
  <si>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</si>
  <si>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</si>
  <si>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</si>
  <si>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</si>
  <si>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</si>
  <si>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</si>
  <si>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</si>
  <si>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</si>
  <si>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</si>
  <si>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</si>
  <si>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</si>
  <si>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</si>
  <si>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</si>
  <si>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</si>
  <si>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</si>
  <si>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</si>
  <si>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</si>
  <si>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</si>
  <si>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</si>
  <si>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</si>
  <si>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</si>
  <si>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</si>
  <si>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</si>
  <si>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</si>
  <si>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</si>
  <si>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</si>
  <si>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</si>
  <si>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</si>
  <si>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</si>
  <si>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</si>
  <si>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</si>
  <si>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</si>
  <si>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</si>
  <si>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</si>
  <si>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</si>
  <si>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аренда офиса</t>
  </si>
  <si>
    <t>коммунальные платежи</t>
  </si>
  <si>
    <t>Задолженность собственников помещений на 01.01.2023.</t>
  </si>
  <si>
    <t xml:space="preserve">Расходы по прочей деятельности </t>
  </si>
  <si>
    <t xml:space="preserve">страховые взносы </t>
  </si>
  <si>
    <t>прочие расходы АУП (связь, обслуживание ПО и оргтехники, канцелярские расходы, обучение персонала, обслужив. сайта)</t>
  </si>
  <si>
    <t>заработная плата АУП</t>
  </si>
  <si>
    <t>услуги по формированию ЕПД (квитанций), банка по обслуживанию расчетного счета</t>
  </si>
  <si>
    <t>Внеэксплуатационные расходы (налоги, сборы, госпошлины)</t>
  </si>
  <si>
    <t>услуги сторонних организаций по ремонту автотранспорта</t>
  </si>
  <si>
    <t>Услуги сторонних организаций по обслуживанию дворовой территории (доставка песка, соли, ремонт газонокосилок, обработка и расчистка дорог и тротуаров в зимнее время</t>
  </si>
  <si>
    <t>Годовой отчет о выполнении договора управления МКД 16 по ул. Гостенской за 2023г.</t>
  </si>
  <si>
    <t>Тариф на содержание помещений с 01.01.2023.</t>
  </si>
  <si>
    <t>Тариф на содержание помещений с 01.07.2023.</t>
  </si>
  <si>
    <t>Задолженность собственников помещений на 01.01.2024.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</si>
</sst>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2" fillId="0" borderId="11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1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2023\&#1086;&#1090;&#1095;&#1077;&#1090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Лист1"/>
      <sheetName val="Лист3"/>
      <sheetName val="Лист2"/>
    </sheetNames>
    <sheetDataSet>
      <sheetData sheetId="0">
        <row r="6">
          <cell r="P6">
            <v>1915.5541948205168</v>
          </cell>
          <cell r="S6">
            <v>3921.448260827017</v>
          </cell>
        </row>
        <row r="8">
          <cell r="S8">
            <v>3384.836</v>
          </cell>
        </row>
        <row r="18">
          <cell r="S18">
            <v>426.05400000000003</v>
          </cell>
        </row>
        <row r="20">
          <cell r="S20">
            <v>20.901000000000003</v>
          </cell>
        </row>
        <row r="74">
          <cell r="S74">
            <v>89.65726082701725</v>
          </cell>
        </row>
        <row r="82">
          <cell r="S82">
            <v>3516.521744275914</v>
          </cell>
        </row>
        <row r="85">
          <cell r="S85">
            <v>45.61077602926167</v>
          </cell>
        </row>
        <row r="86">
          <cell r="S86">
            <v>0</v>
          </cell>
        </row>
        <row r="87">
          <cell r="S87">
            <v>0</v>
          </cell>
        </row>
        <row r="88">
          <cell r="S88">
            <v>191.583</v>
          </cell>
        </row>
        <row r="90">
          <cell r="S90">
            <v>158.68246893225444</v>
          </cell>
        </row>
        <row r="91">
          <cell r="S91">
            <v>123.01631602927426</v>
          </cell>
        </row>
        <row r="92">
          <cell r="S92">
            <v>24.697468749589085</v>
          </cell>
        </row>
        <row r="93">
          <cell r="S93">
            <v>28.098601725080208</v>
          </cell>
        </row>
        <row r="95">
          <cell r="S95">
            <v>177.57047038297608</v>
          </cell>
        </row>
        <row r="96">
          <cell r="S96">
            <v>738.2842597193434</v>
          </cell>
        </row>
        <row r="97">
          <cell r="S97">
            <v>147.74389316913312</v>
          </cell>
        </row>
        <row r="98">
          <cell r="S98">
            <v>22.09936819906967</v>
          </cell>
        </row>
        <row r="99">
          <cell r="S99">
            <v>741.7941947090922</v>
          </cell>
        </row>
        <row r="100">
          <cell r="S100">
            <v>580.3540422631887</v>
          </cell>
        </row>
        <row r="101">
          <cell r="S101">
            <v>112.96636628737875</v>
          </cell>
        </row>
        <row r="102">
          <cell r="S102">
            <v>20.314620719604143</v>
          </cell>
        </row>
        <row r="103">
          <cell r="S103">
            <v>3.019362274989629</v>
          </cell>
        </row>
        <row r="104">
          <cell r="S104">
            <v>25.139803163930935</v>
          </cell>
        </row>
        <row r="106">
          <cell r="S106">
            <v>63.36811510947719</v>
          </cell>
        </row>
        <row r="107">
          <cell r="S107">
            <v>57.923363483869075</v>
          </cell>
        </row>
        <row r="108">
          <cell r="S108">
            <v>19.07451713525926</v>
          </cell>
        </row>
        <row r="111">
          <cell r="S111">
            <v>48.32</v>
          </cell>
        </row>
        <row r="113">
          <cell r="S113">
            <v>35.496</v>
          </cell>
        </row>
        <row r="114">
          <cell r="S114">
            <v>80.49709837242526</v>
          </cell>
        </row>
        <row r="116">
          <cell r="S116">
            <v>122.3919863053815</v>
          </cell>
        </row>
        <row r="117">
          <cell r="S117">
            <v>26.163948315286426</v>
          </cell>
        </row>
        <row r="118">
          <cell r="S118">
            <v>11.491199755222093</v>
          </cell>
        </row>
        <row r="119">
          <cell r="S119">
            <v>634.409144416</v>
          </cell>
        </row>
        <row r="120">
          <cell r="S120">
            <v>-6.228</v>
          </cell>
        </row>
        <row r="121">
          <cell r="S121">
            <v>24.433553737919162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3.375" style="0" customWidth="1"/>
    <col min="5" max="5" width="32.625" style="0" customWidth="1"/>
    <col min="6" max="6" width="12.625" style="0" customWidth="1"/>
    <col min="7" max="7" width="12.375" style="28" customWidth="1"/>
    <col min="8" max="8" width="11.625" style="0" bestFit="1" customWidth="1"/>
  </cols>
  <sheetData>
    <row r="1" spans="1:7" s="7" customFormat="1" ht="12.75">
      <c r="A1" s="47" t="s">
        <v>63</v>
      </c>
      <c r="B1" s="47"/>
      <c r="C1" s="47"/>
      <c r="D1" s="47"/>
      <c r="E1" s="47"/>
      <c r="F1" s="47"/>
      <c r="G1" s="47"/>
    </row>
    <row r="2" spans="1:7" s="7" customFormat="1" ht="12.75">
      <c r="A2" s="6" t="s">
        <v>0</v>
      </c>
      <c r="B2" s="6"/>
      <c r="C2" s="6"/>
      <c r="D2" s="6"/>
      <c r="E2" s="6"/>
      <c r="F2" s="6"/>
      <c r="G2" s="28"/>
    </row>
    <row r="3" spans="1:7" ht="12.75">
      <c r="A3" s="3" t="s">
        <v>1</v>
      </c>
      <c r="B3" s="4"/>
      <c r="C3" s="4"/>
      <c r="D3" s="4"/>
      <c r="E3" s="5"/>
      <c r="F3" s="2" t="s">
        <v>37</v>
      </c>
      <c r="G3" s="32">
        <v>15226.8</v>
      </c>
    </row>
    <row r="4" spans="1:7" ht="12.75">
      <c r="A4" s="3" t="s">
        <v>4</v>
      </c>
      <c r="B4" s="4"/>
      <c r="C4" s="4"/>
      <c r="D4" s="4"/>
      <c r="E4" s="5"/>
      <c r="F4" s="2" t="s">
        <v>38</v>
      </c>
      <c r="G4" s="32">
        <v>236</v>
      </c>
    </row>
    <row r="5" spans="1:7" ht="12.75">
      <c r="A5" s="3" t="s">
        <v>2</v>
      </c>
      <c r="B5" s="4"/>
      <c r="C5" s="4"/>
      <c r="D5" s="4"/>
      <c r="E5" s="5"/>
      <c r="F5" s="2" t="s">
        <v>37</v>
      </c>
      <c r="G5" s="32">
        <v>12852.4</v>
      </c>
    </row>
    <row r="6" spans="1:7" ht="12.75">
      <c r="A6" s="3" t="s">
        <v>5</v>
      </c>
      <c r="B6" s="4"/>
      <c r="C6" s="4"/>
      <c r="D6" s="4"/>
      <c r="E6" s="5"/>
      <c r="F6" s="2" t="s">
        <v>38</v>
      </c>
      <c r="G6" s="32">
        <v>30</v>
      </c>
    </row>
    <row r="7" spans="1:7" ht="12.75">
      <c r="A7" s="3" t="s">
        <v>3</v>
      </c>
      <c r="B7" s="4"/>
      <c r="C7" s="4"/>
      <c r="D7" s="4"/>
      <c r="E7" s="5"/>
      <c r="F7" s="2" t="s">
        <v>37</v>
      </c>
      <c r="G7" s="34">
        <v>2374.4</v>
      </c>
    </row>
    <row r="8" spans="1:7" ht="12.75">
      <c r="A8" s="3" t="s">
        <v>6</v>
      </c>
      <c r="B8" s="4"/>
      <c r="C8" s="4"/>
      <c r="D8" s="4"/>
      <c r="E8" s="5"/>
      <c r="F8" s="2" t="s">
        <v>37</v>
      </c>
      <c r="G8" s="32">
        <v>6405.9</v>
      </c>
    </row>
    <row r="9" spans="1:7" ht="12.75">
      <c r="A9" s="3" t="s">
        <v>64</v>
      </c>
      <c r="B9" s="4"/>
      <c r="C9" s="4"/>
      <c r="D9" s="4"/>
      <c r="E9" s="5"/>
      <c r="F9" s="2" t="s">
        <v>39</v>
      </c>
      <c r="G9" s="32">
        <v>17.44</v>
      </c>
    </row>
    <row r="10" spans="1:7" ht="12.75">
      <c r="A10" s="3" t="s">
        <v>65</v>
      </c>
      <c r="B10" s="4"/>
      <c r="C10" s="4"/>
      <c r="D10" s="4"/>
      <c r="E10" s="5"/>
      <c r="F10" s="2" t="s">
        <v>39</v>
      </c>
      <c r="G10" s="33">
        <f>G9*1.1194</f>
        <v>19.522336</v>
      </c>
    </row>
    <row r="11" spans="1:6" ht="12" customHeight="1">
      <c r="A11" s="8"/>
      <c r="B11" s="8"/>
      <c r="C11" s="8"/>
      <c r="D11" s="8"/>
      <c r="E11" s="8"/>
      <c r="F11" s="8"/>
    </row>
    <row r="12" spans="1:7" s="7" customFormat="1" ht="12.75">
      <c r="A12" s="6" t="s">
        <v>7</v>
      </c>
      <c r="B12" s="6"/>
      <c r="C12" s="6"/>
      <c r="D12" s="6"/>
      <c r="E12" s="6"/>
      <c r="F12" s="6"/>
      <c r="G12" s="1" t="s">
        <v>47</v>
      </c>
    </row>
    <row r="13" spans="1:7" ht="12.75">
      <c r="A13" s="3" t="s">
        <v>54</v>
      </c>
      <c r="B13" s="4"/>
      <c r="C13" s="4"/>
      <c r="D13" s="4"/>
      <c r="E13" s="4"/>
      <c r="F13" s="5"/>
      <c r="G13" s="27">
        <v>880795.85</v>
      </c>
    </row>
    <row r="14" spans="1:7" ht="12.75">
      <c r="A14" s="3" t="s">
        <v>66</v>
      </c>
      <c r="B14" s="4"/>
      <c r="C14" s="4"/>
      <c r="D14" s="4"/>
      <c r="E14" s="4"/>
      <c r="F14" s="5"/>
      <c r="G14" s="27">
        <v>1035116.07</v>
      </c>
    </row>
    <row r="15" spans="1:7" ht="12.75">
      <c r="A15" s="1"/>
      <c r="B15" s="1"/>
      <c r="C15" s="1"/>
      <c r="D15" s="1"/>
      <c r="E15" s="1"/>
      <c r="F15" s="1"/>
      <c r="G15" s="4"/>
    </row>
    <row r="16" spans="1:7" s="7" customFormat="1" ht="12.75">
      <c r="A16" s="10" t="s">
        <v>8</v>
      </c>
      <c r="B16" s="11"/>
      <c r="C16" s="11"/>
      <c r="D16" s="11"/>
      <c r="E16" s="11"/>
      <c r="F16" s="12"/>
      <c r="G16" s="27">
        <f>'[1]2023'!$S$6*1000</f>
        <v>3921448.260827017</v>
      </c>
    </row>
    <row r="17" spans="1:7" ht="12.75">
      <c r="A17" s="9" t="s">
        <v>9</v>
      </c>
      <c r="G17" s="26"/>
    </row>
    <row r="18" spans="1:7" ht="12.75">
      <c r="A18" s="13" t="s">
        <v>49</v>
      </c>
      <c r="B18" s="14"/>
      <c r="C18" s="14"/>
      <c r="D18" s="14"/>
      <c r="E18" s="14"/>
      <c r="F18" s="15"/>
      <c r="G18" s="29">
        <f>'[1]2023'!$S$8*1000+'[1]2023'!$S$20*1000</f>
        <v>3405737</v>
      </c>
    </row>
    <row r="19" spans="1:7" ht="12.75">
      <c r="A19" s="13" t="s">
        <v>50</v>
      </c>
      <c r="B19" s="14"/>
      <c r="C19" s="14"/>
      <c r="D19" s="14"/>
      <c r="E19" s="14"/>
      <c r="F19" s="15"/>
      <c r="G19" s="29">
        <f>'[1]2023'!$S$18*1000</f>
        <v>426054.00000000006</v>
      </c>
    </row>
    <row r="20" spans="1:7" ht="12.75">
      <c r="A20" s="13" t="s">
        <v>51</v>
      </c>
      <c r="B20" s="14"/>
      <c r="C20" s="14"/>
      <c r="D20" s="14"/>
      <c r="E20" s="14"/>
      <c r="F20" s="15"/>
      <c r="G20" s="29">
        <f>'[1]2023'!$S$74*1000</f>
        <v>89657.26082701725</v>
      </c>
    </row>
    <row r="21" spans="1:7" ht="12.75">
      <c r="A21" s="1"/>
      <c r="B21" s="1"/>
      <c r="C21" s="1"/>
      <c r="D21" s="1"/>
      <c r="E21" s="1"/>
      <c r="F21" s="1"/>
      <c r="G21" s="29"/>
    </row>
    <row r="22" spans="1:8" s="7" customFormat="1" ht="12.75">
      <c r="A22" s="10" t="s">
        <v>10</v>
      </c>
      <c r="B22" s="22"/>
      <c r="C22" s="22"/>
      <c r="D22" s="22"/>
      <c r="E22" s="22"/>
      <c r="F22" s="25"/>
      <c r="G22" s="27">
        <f>'[1]2023'!$S$82*1000</f>
        <v>3516521.744275914</v>
      </c>
      <c r="H22" s="30"/>
    </row>
    <row r="23" spans="1:7" ht="12.75">
      <c r="A23" s="9" t="s">
        <v>9</v>
      </c>
      <c r="B23" s="1"/>
      <c r="C23" s="1"/>
      <c r="D23" s="1"/>
      <c r="E23" s="1"/>
      <c r="F23" s="1"/>
      <c r="G23" s="29"/>
    </row>
    <row r="24" spans="1:7" ht="12.75">
      <c r="A24" s="23" t="s">
        <v>43</v>
      </c>
      <c r="B24" s="3" t="s">
        <v>17</v>
      </c>
      <c r="C24" s="4"/>
      <c r="D24" s="4"/>
      <c r="E24" s="4"/>
      <c r="F24" s="5"/>
      <c r="G24" s="29">
        <f>('[1]2023'!$S$85+'[1]2023'!$S$90+'[1]2023'!$S$95)*1000</f>
        <v>381863.71534449223</v>
      </c>
    </row>
    <row r="25" spans="1:7" ht="12.75">
      <c r="A25" s="51" t="s">
        <v>11</v>
      </c>
      <c r="B25" s="3" t="s">
        <v>18</v>
      </c>
      <c r="C25" s="4"/>
      <c r="D25" s="4"/>
      <c r="E25" s="4"/>
      <c r="F25" s="5"/>
      <c r="G25" s="45">
        <f>('[1]2023'!$S$86+'[1]2023'!$S$91+'[1]2023'!$S$96)*1000</f>
        <v>861300.5757486175</v>
      </c>
    </row>
    <row r="26" spans="1:7" ht="12.75">
      <c r="A26" s="52"/>
      <c r="B26" s="16" t="s">
        <v>12</v>
      </c>
      <c r="C26" s="17"/>
      <c r="D26" s="17"/>
      <c r="E26" s="17"/>
      <c r="F26" s="18"/>
      <c r="G26" s="46"/>
    </row>
    <row r="27" spans="1:7" ht="12.75">
      <c r="A27" s="53"/>
      <c r="B27" s="19" t="s">
        <v>13</v>
      </c>
      <c r="C27" s="20"/>
      <c r="D27" s="20"/>
      <c r="E27" s="20"/>
      <c r="F27" s="21"/>
      <c r="G27" s="48"/>
    </row>
    <row r="28" spans="1:7" ht="12.75">
      <c r="A28" s="24" t="s">
        <v>14</v>
      </c>
      <c r="B28" s="3" t="s">
        <v>48</v>
      </c>
      <c r="C28" s="4"/>
      <c r="D28" s="4"/>
      <c r="E28" s="4"/>
      <c r="F28" s="5"/>
      <c r="G28" s="29">
        <f>('[1]2023'!$S$87+'[1]2023'!$S$92+'[1]2023'!$S$97)*1000</f>
        <v>172441.36191872222</v>
      </c>
    </row>
    <row r="29" spans="1:7" ht="12.75">
      <c r="A29" s="49" t="s">
        <v>15</v>
      </c>
      <c r="B29" s="3" t="s">
        <v>16</v>
      </c>
      <c r="C29" s="4"/>
      <c r="D29" s="4"/>
      <c r="E29" s="4"/>
      <c r="F29" s="5"/>
      <c r="G29" s="45">
        <f>'[1]2023'!$S$88*1000</f>
        <v>191583</v>
      </c>
    </row>
    <row r="30" spans="1:7" ht="12.75">
      <c r="A30" s="50"/>
      <c r="B30" s="3" t="s">
        <v>26</v>
      </c>
      <c r="C30" s="4"/>
      <c r="D30" s="4"/>
      <c r="E30" s="4"/>
      <c r="F30" s="5"/>
      <c r="G30" s="46"/>
    </row>
    <row r="31" spans="1:7" ht="12.75">
      <c r="A31" s="49" t="s">
        <v>19</v>
      </c>
      <c r="B31" s="3" t="s">
        <v>41</v>
      </c>
      <c r="C31" s="4"/>
      <c r="D31" s="4"/>
      <c r="E31" s="4"/>
      <c r="F31" s="5"/>
      <c r="G31" s="45">
        <f>'[1]2023'!$S$93*1000</f>
        <v>28098.601725080207</v>
      </c>
    </row>
    <row r="32" spans="1:7" ht="12.75">
      <c r="A32" s="50"/>
      <c r="B32" s="3" t="s">
        <v>42</v>
      </c>
      <c r="C32" s="4"/>
      <c r="D32" s="4"/>
      <c r="E32" s="4"/>
      <c r="F32" s="5"/>
      <c r="G32" s="46"/>
    </row>
    <row r="33" spans="1:7" ht="27.6" customHeight="1">
      <c r="A33" s="24" t="s">
        <v>20</v>
      </c>
      <c r="B33" s="42" t="s">
        <v>62</v>
      </c>
      <c r="C33" s="43"/>
      <c r="D33" s="43"/>
      <c r="E33" s="43"/>
      <c r="F33" s="44"/>
      <c r="G33" s="29">
        <f>'[1]2023'!$S$98*1000</f>
        <v>22099.368199069668</v>
      </c>
    </row>
    <row r="34" spans="1:7" ht="12.75">
      <c r="A34" s="24" t="s">
        <v>21</v>
      </c>
      <c r="B34" s="3" t="s">
        <v>22</v>
      </c>
      <c r="C34" s="4"/>
      <c r="D34" s="4"/>
      <c r="E34" s="4"/>
      <c r="F34" s="5"/>
      <c r="G34" s="29">
        <f>'[1]2023'!$S$107*1000</f>
        <v>57923.36348386908</v>
      </c>
    </row>
    <row r="35" spans="1:7" ht="12.75">
      <c r="A35" s="24" t="s">
        <v>23</v>
      </c>
      <c r="B35" s="3" t="s">
        <v>40</v>
      </c>
      <c r="C35" s="4"/>
      <c r="D35" s="4"/>
      <c r="E35" s="4"/>
      <c r="F35" s="5"/>
      <c r="G35" s="29">
        <f>'[1]2023'!$S$111*1000</f>
        <v>48320</v>
      </c>
    </row>
    <row r="36" spans="1:7" ht="12.75">
      <c r="A36" s="24" t="s">
        <v>24</v>
      </c>
      <c r="B36" s="3" t="s">
        <v>28</v>
      </c>
      <c r="C36" s="4"/>
      <c r="D36" s="4"/>
      <c r="E36" s="4"/>
      <c r="F36" s="5"/>
      <c r="G36" s="29">
        <f>'[1]2023'!$S$113*1000</f>
        <v>35496</v>
      </c>
    </row>
    <row r="37" spans="1:7" ht="12.75">
      <c r="A37" s="24" t="s">
        <v>25</v>
      </c>
      <c r="B37" s="3" t="s">
        <v>32</v>
      </c>
      <c r="C37" s="4"/>
      <c r="D37" s="4"/>
      <c r="E37" s="4"/>
      <c r="F37" s="5"/>
      <c r="G37" s="29">
        <f>'[1]2023'!$S$108*1000</f>
        <v>19074.51713525926</v>
      </c>
    </row>
    <row r="38" spans="1:7" ht="12.75">
      <c r="A38" s="35" t="s">
        <v>27</v>
      </c>
      <c r="B38" s="3" t="s">
        <v>30</v>
      </c>
      <c r="C38" s="4"/>
      <c r="D38" s="4"/>
      <c r="E38" s="4"/>
      <c r="F38" s="5"/>
      <c r="G38" s="37">
        <f>'[1]2023'!$S$99*1000</f>
        <v>741794.1947090921</v>
      </c>
    </row>
    <row r="39" spans="1:7" ht="12.75">
      <c r="A39" s="38" t="s">
        <v>9</v>
      </c>
      <c r="B39" s="39"/>
      <c r="C39" s="39"/>
      <c r="D39" s="39"/>
      <c r="E39" s="39"/>
      <c r="F39" s="40"/>
      <c r="G39" s="37"/>
    </row>
    <row r="40" spans="1:7" ht="12.75">
      <c r="A40" s="36"/>
      <c r="B40" s="41" t="s">
        <v>58</v>
      </c>
      <c r="C40" s="41"/>
      <c r="D40" s="41"/>
      <c r="E40" s="41"/>
      <c r="F40" s="41"/>
      <c r="G40" s="37">
        <f>'[1]2023'!$S$100*1000</f>
        <v>580354.0422631887</v>
      </c>
    </row>
    <row r="41" spans="1:7" ht="12.75">
      <c r="A41" s="36"/>
      <c r="B41" s="41" t="s">
        <v>56</v>
      </c>
      <c r="C41" s="41"/>
      <c r="D41" s="41"/>
      <c r="E41" s="41"/>
      <c r="F41" s="41"/>
      <c r="G41" s="37">
        <f>'[1]2023'!$S$101*1000</f>
        <v>112966.36628737875</v>
      </c>
    </row>
    <row r="42" spans="1:7" ht="26.45" customHeight="1">
      <c r="A42" s="36"/>
      <c r="B42" s="42" t="s">
        <v>57</v>
      </c>
      <c r="C42" s="43"/>
      <c r="D42" s="43"/>
      <c r="E42" s="43"/>
      <c r="F42" s="44"/>
      <c r="G42" s="37">
        <f>('[1]2023'!$S$102+'[1]2023'!$S$103+'[1]2023'!$S$104)*1000</f>
        <v>48473.7861585247</v>
      </c>
    </row>
    <row r="43" spans="1:7" ht="12.75">
      <c r="A43" s="24" t="s">
        <v>29</v>
      </c>
      <c r="B43" s="3" t="s">
        <v>45</v>
      </c>
      <c r="C43" s="4"/>
      <c r="D43" s="4"/>
      <c r="E43" s="4"/>
      <c r="F43" s="5"/>
      <c r="G43" s="29">
        <f>G45+G46+G47+G48</f>
        <v>223415.2494853672</v>
      </c>
    </row>
    <row r="44" spans="1:7" ht="12.75">
      <c r="A44" s="1" t="s">
        <v>9</v>
      </c>
      <c r="B44" s="1"/>
      <c r="C44" s="1"/>
      <c r="D44" s="1"/>
      <c r="E44" s="1"/>
      <c r="F44" s="1"/>
      <c r="G44" s="29"/>
    </row>
    <row r="45" spans="1:7" ht="12.75">
      <c r="A45" s="2"/>
      <c r="B45" s="3" t="s">
        <v>59</v>
      </c>
      <c r="C45" s="4"/>
      <c r="D45" s="4"/>
      <c r="E45" s="4"/>
      <c r="F45" s="5"/>
      <c r="G45" s="29">
        <f>'[1]2023'!$S$106*1000</f>
        <v>63368.115109477185</v>
      </c>
    </row>
    <row r="46" spans="1:7" ht="12.75">
      <c r="A46" s="2"/>
      <c r="B46" s="3" t="s">
        <v>52</v>
      </c>
      <c r="C46" s="4"/>
      <c r="D46" s="4"/>
      <c r="E46" s="4"/>
      <c r="F46" s="5"/>
      <c r="G46" s="29">
        <f>'[1]2023'!$S$116*1000</f>
        <v>122391.98630538149</v>
      </c>
    </row>
    <row r="47" spans="1:7" ht="12.75">
      <c r="A47" s="2"/>
      <c r="B47" s="19" t="s">
        <v>61</v>
      </c>
      <c r="C47" s="4"/>
      <c r="D47" s="4"/>
      <c r="E47" s="4"/>
      <c r="F47" s="5"/>
      <c r="G47" s="29">
        <f>'[1]2023'!$S$117*1000</f>
        <v>26163.948315286427</v>
      </c>
    </row>
    <row r="48" spans="1:7" ht="12.75">
      <c r="A48" s="2"/>
      <c r="B48" s="2" t="s">
        <v>53</v>
      </c>
      <c r="C48" s="4"/>
      <c r="D48" s="4"/>
      <c r="E48" s="4"/>
      <c r="F48" s="5"/>
      <c r="G48" s="29">
        <f>'[1]2023'!$S$118*1000</f>
        <v>11491.199755222093</v>
      </c>
    </row>
    <row r="49" spans="1:7" ht="12.75">
      <c r="A49" s="2" t="s">
        <v>31</v>
      </c>
      <c r="B49" s="3" t="s">
        <v>60</v>
      </c>
      <c r="C49" s="4"/>
      <c r="D49" s="4"/>
      <c r="E49" s="4"/>
      <c r="F49" s="5"/>
      <c r="G49" s="29">
        <f>'[1]2023'!$S$114*1000</f>
        <v>80497.09837242526</v>
      </c>
    </row>
    <row r="50" spans="1:7" ht="12.75">
      <c r="A50" s="2" t="s">
        <v>33</v>
      </c>
      <c r="B50" s="3" t="s">
        <v>55</v>
      </c>
      <c r="C50" s="4"/>
      <c r="D50" s="4"/>
      <c r="E50" s="4"/>
      <c r="F50" s="5"/>
      <c r="G50" s="29">
        <f>'[1]2023'!$S$121*1000</f>
        <v>24433.553737919163</v>
      </c>
    </row>
    <row r="51" spans="1:7" ht="12.75">
      <c r="A51" s="2" t="s">
        <v>34</v>
      </c>
      <c r="B51" s="3" t="s">
        <v>35</v>
      </c>
      <c r="C51" s="4"/>
      <c r="D51" s="4"/>
      <c r="E51" s="4"/>
      <c r="F51" s="5"/>
      <c r="G51" s="29">
        <f>('[1]2023'!$S$119+'[1]2023'!$S$120)*1000</f>
        <v>628181.144416</v>
      </c>
    </row>
    <row r="52" spans="1:7" ht="12.75">
      <c r="A52" s="31" t="s">
        <v>44</v>
      </c>
      <c r="B52" s="22"/>
      <c r="C52" s="22"/>
      <c r="D52" s="22"/>
      <c r="E52" s="22"/>
      <c r="F52" s="5"/>
      <c r="G52" s="27">
        <f>G16-G22</f>
        <v>404926.516551103</v>
      </c>
    </row>
    <row r="53" spans="1:7" ht="12.75">
      <c r="A53" s="31" t="s">
        <v>36</v>
      </c>
      <c r="B53" s="22"/>
      <c r="C53" s="22"/>
      <c r="D53" s="22"/>
      <c r="E53" s="22"/>
      <c r="F53" s="5"/>
      <c r="G53" s="27">
        <f>G52-G14</f>
        <v>-630189.553448897</v>
      </c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 t="s">
        <v>46</v>
      </c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mergeCells count="12">
    <mergeCell ref="G31:G32"/>
    <mergeCell ref="A1:G1"/>
    <mergeCell ref="G25:G27"/>
    <mergeCell ref="G29:G30"/>
    <mergeCell ref="A31:A32"/>
    <mergeCell ref="A29:A30"/>
    <mergeCell ref="A25:A27"/>
    <mergeCell ref="A39:F39"/>
    <mergeCell ref="B41:F41"/>
    <mergeCell ref="B40:F40"/>
    <mergeCell ref="B42:F42"/>
    <mergeCell ref="B33:F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User</cp:lastModifiedBy>
  <cp:lastPrinted>2021-02-17T08:00:35Z</cp:lastPrinted>
  <dcterms:created xsi:type="dcterms:W3CDTF">2021-02-10T12:27:03Z</dcterms:created>
  <dcterms:modified xsi:type="dcterms:W3CDTF">2024-03-26T13:18:11Z</dcterms:modified>
  <cp:category/>
  <cp:version/>
  <cp:contentType/>
  <cp:contentStatus/>
</cp:coreProperties>
</file>