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</externalReferences>
  <definedNames>
    <definedName name="_xlnm.Print_Area" localSheetId="0">'2017'!$A$1:$S$227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<sst xmlns="http://schemas.openxmlformats.org/spreadsheetml/2006/main" count="255" uniqueCount="182">
  <si>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</si>
  <si>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</si>
  <si>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</si>
  <si>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</si>
  <si>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</si>
  <si>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</si>
  <si>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</si>
  <si>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</si>
  <si>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</si>
  <si>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</si>
  <si>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</si>
  <si>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</si>
  <si>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</si>
  <si>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</si>
  <si>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</si>
  <si>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</si>
  <si>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</si>
  <si>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</si>
  <si>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</si>
  <si>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</si>
  <si>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</si>
  <si>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</si>
  <si>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</si>
  <si>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</si>
  <si>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</si>
  <si>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</si>
  <si>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</si>
  <si>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</si>
  <si>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</si>
  <si>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</si>
  <si>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</si>
  <si>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</si>
  <si>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</si>
  <si>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</si>
  <si>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</si>
  <si>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</si>
  <si>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</si>
  <si>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</si>
  <si>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</si>
  <si>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</si>
  <si>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</si>
  <si>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</si>
  <si>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</si>
  <si>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</si>
  <si>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</si>
  <si>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</si>
  <si>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</si>
  <si>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</si>
  <si>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</si>
  <si>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</si>
  <si>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</si>
  <si>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</si>
  <si>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</si>
  <si>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</si>
  <si>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</si>
  <si>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</si>
  <si>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</si>
  <si>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</si>
  <si>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</si>
  <si>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</si>
  <si>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</si>
  <si>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</si>
  <si>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</si>
  <si>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</si>
  <si>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</si>
  <si>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</si>
  <si>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</si>
  <si>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</si>
  <si>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</si>
  <si>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</si>
  <si>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</si>
  <si>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</si>
  <si>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</si>
  <si>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</si>
  <si>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</si>
  <si>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</si>
  <si>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</si>
  <si>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</si>
  <si>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</si>
  <si>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</si>
  <si>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</si>
  <si>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</si>
  <si>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</si>
  <si>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</si>
  <si>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</si>
  <si>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</si>
  <si>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</si>
  <si>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</si>
  <si>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</si>
  <si>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</si>
  <si>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</si>
  <si>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</si>
  <si>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</si>
  <si>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</si>
  <si>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</si>
  <si>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</si>
  <si>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</si>
  <si>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</si>
  <si>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</si>
  <si>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</si>
  <si>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</si>
  <si>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</si>
  <si>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</si>
  <si>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</si>
  <si>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</si>
  <si>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</si>
  <si>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</si>
  <si>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</si>
  <si>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</si>
  <si>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</si>
  <si>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</si>
  <si>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</si>
  <si>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</si>
  <si>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</si>
  <si>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</si>
  <si>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</si>
  <si>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</si>
  <si>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</si>
  <si>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</si>
  <si>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</si>
  <si>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</si>
  <si>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</si>
  <si>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</si>
  <si>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</si>
  <si>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</si>
  <si>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</si>
  <si>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</si>
  <si>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</si>
  <si>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</si>
  <si>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</si>
  <si>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</si>
  <si>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</si>
  <si>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</si>
  <si>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</si>
  <si>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</si>
  <si>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</si>
  <si>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</si>
  <si>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</si>
  <si>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</si>
  <si>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</si>
  <si>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</si>
  <si>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</si>
  <si>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</si>
  <si>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</si>
  <si>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</si>
  <si>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</si>
  <si>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</si>
  <si>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</si>
  <si>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</si>
  <si>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</si>
  <si>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</si>
  <si>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</si>
  <si>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</si>
  <si>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</si>
  <si>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</si>
  <si>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</si>
  <si>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</si>
  <si>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</si>
  <si>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</si>
  <si>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</si>
  <si>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</si>
  <si>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</si>
  <si>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</si>
  <si>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</si>
  <si>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</si>
  <si>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</si>
  <si>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</si>
  <si>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</si>
  <si>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</si>
  <si>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</si>
  <si>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</si>
  <si>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</si>
  <si>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</si>
  <si>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</si>
  <si>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</si>
  <si>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</si>
  <si>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</si>
  <si>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</si>
  <si>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</si>
  <si>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</si>
  <si>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</si>
  <si>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6а по ул. Некрасова с 01.07.2017.по 01.07.2018.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</si>
</sst>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4">
          <cell r="O104">
            <v>29.415000000000003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4">
          <cell r="O104">
            <v>30.101999999999997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4">
          <cell r="O104">
            <v>27.727</v>
          </cell>
          <cell r="P104">
            <v>3.284</v>
          </cell>
          <cell r="S104">
            <v>1.248</v>
          </cell>
          <cell r="T104">
            <v>0.42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workbookViewId="0" topLeftCell="A1">
      <pane xSplit="5445" topLeftCell="A1" activePane="topRight" state="split"/>
      <selection pane="topLeft" activeCell="A1" sqref="A1:S1"/>
      <selection pane="topRight" activeCell="W83" sqref="W83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</cols>
  <sheetData>
    <row r="1" spans="1:19" ht="32.25" customHeight="1">
      <c r="A1" s="71" t="s">
        <v>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60" t="s">
        <v>175</v>
      </c>
      <c r="R2" s="60" t="s">
        <v>179</v>
      </c>
      <c r="S2" s="60" t="s">
        <v>176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C79+C117+C126+C136+C157+C177+C197+C206+C214+C221+C222+C223+C224+C225</f>
        <v>1167.3859999999997</v>
      </c>
      <c r="D78" s="17">
        <f>D79+D117+D126+D136+D157+D177+D197+D206+D214+D221+D222+D223+D224+D225</f>
        <v>1132.57</v>
      </c>
      <c r="E78" s="17">
        <f>E79+E126</f>
        <v>1221.5700000000002</v>
      </c>
      <c r="F78" s="39">
        <f aca="true" t="shared" si="16" ref="F78:N78">F79+F117+F126+F136+F157+F177+F197+F206+F214+F221+F222+F223+F224+F225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P79+P126+P226</f>
        <v>1699.8740000000003</v>
      </c>
      <c r="Q78" s="18">
        <f>Q79+Q126+Q226</f>
        <v>1127.49</v>
      </c>
      <c r="R78" s="18"/>
      <c r="S78" s="18">
        <f>S79+S126+S226</f>
        <v>1594.2659999999998</v>
      </c>
    </row>
    <row r="79" spans="1:19" ht="15.75" customHeight="1">
      <c r="A79" s="20" t="s">
        <v>70</v>
      </c>
      <c r="B79" s="21">
        <f t="shared" si="15"/>
        <v>13125.832</v>
      </c>
      <c r="C79" s="21">
        <f>C80+C85+C90+C95+C101+C111+C112+C116</f>
        <v>1029.3369999999998</v>
      </c>
      <c r="D79" s="21">
        <f>D80+D85+D90+D95+D101+D111+D112+D116</f>
        <v>1001.2139999999999</v>
      </c>
      <c r="E79" s="21">
        <f>E80+E85+E90+E95+E101+E111+E112+E116</f>
        <v>1073.659</v>
      </c>
      <c r="F79" s="30">
        <f aca="true" t="shared" si="17" ref="F79:N79">F80+F85+F90+F95+F101+F111+F112+F116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P80+P85+P90+P95+P101+P111+P112+P116</f>
        <v>1466.7920000000004</v>
      </c>
      <c r="Q79" s="18">
        <f>Q80+Q85+Q90+Q95+Q101+Q111+Q112+Q116</f>
        <v>943.1639999999999</v>
      </c>
      <c r="R79" s="72">
        <v>12.77830251006967</v>
      </c>
      <c r="S79" s="18">
        <f>S80+S85+S90+S95+S101+S111+S112+S116</f>
        <v>1367.936</v>
      </c>
    </row>
    <row r="80" spans="1:19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3">
        <v>0.9401172796035137</v>
      </c>
      <c r="S80" s="18">
        <f>'[1]янв'!T80*2+'[1]март'!T80*4+'[1]июль'!T80*6</f>
        <v>169.022</v>
      </c>
    </row>
    <row r="81" spans="1:19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4">
        <v>0.06569274880963195</v>
      </c>
      <c r="S81" s="26">
        <f>'[1]янв'!T81*2+'[1]март'!T81*4+'[1]июль'!T81*6</f>
        <v>6.28</v>
      </c>
    </row>
    <row r="82" spans="1:19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4">
        <v>0.31552836773616</v>
      </c>
      <c r="S82" s="26">
        <f>'[1]янв'!T82*2+'[1]март'!T82*4+'[1]июль'!T82*6</f>
        <v>30.146</v>
      </c>
    </row>
    <row r="83" spans="1:19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4">
        <v>0.06373673028270432</v>
      </c>
      <c r="S83" s="26">
        <f>'[1]янв'!T83*2+'[1]март'!T83*4+'[1]июль'!T83*6</f>
        <v>6.066</v>
      </c>
    </row>
    <row r="84" spans="1:19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4">
        <v>0.49515943277501734</v>
      </c>
      <c r="S84" s="26">
        <f>'[1]янв'!T84*2+'[1]март'!T84*4+'[1]июль'!T84*6</f>
        <v>126.53</v>
      </c>
    </row>
    <row r="85" spans="1:19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9" ref="F85:N85">F86+F87+F88+F89</f>
        <v>164.622</v>
      </c>
      <c r="G85" s="36">
        <f t="shared" si="19"/>
        <v>164.621</v>
      </c>
      <c r="H85" s="36">
        <f t="shared" si="19"/>
        <v>214.621</v>
      </c>
      <c r="I85" s="36">
        <f t="shared" si="19"/>
        <v>264.621</v>
      </c>
      <c r="J85" s="36">
        <f t="shared" si="19"/>
        <v>314.62100000000004</v>
      </c>
      <c r="K85" s="36">
        <f t="shared" si="19"/>
        <v>164.621</v>
      </c>
      <c r="L85" s="36">
        <f t="shared" si="19"/>
        <v>164.621</v>
      </c>
      <c r="M85" s="36">
        <f t="shared" si="19"/>
        <v>164.621</v>
      </c>
      <c r="N85" s="37">
        <f t="shared" si="19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3">
        <v>1.8491627923743792</v>
      </c>
      <c r="S85" s="18">
        <f>'[1]янв'!T85*2+'[1]март'!T85*4+'[1]июль'!T85*6</f>
        <v>140.35</v>
      </c>
    </row>
    <row r="86" spans="1:19" s="66" customFormat="1" ht="15.75" customHeight="1">
      <c r="A86" s="67" t="s">
        <v>77</v>
      </c>
      <c r="B86" s="61">
        <f t="shared" si="15"/>
        <v>1159.347</v>
      </c>
      <c r="C86" s="61">
        <v>74.8</v>
      </c>
      <c r="D86" s="61">
        <v>72.402</v>
      </c>
      <c r="E86" s="61">
        <v>64.145</v>
      </c>
      <c r="F86" s="62">
        <v>72</v>
      </c>
      <c r="G86" s="63">
        <v>72</v>
      </c>
      <c r="H86" s="63">
        <v>122</v>
      </c>
      <c r="I86" s="63">
        <v>172</v>
      </c>
      <c r="J86" s="63">
        <v>222</v>
      </c>
      <c r="K86" s="63">
        <v>72</v>
      </c>
      <c r="L86" s="63">
        <v>72</v>
      </c>
      <c r="M86" s="63">
        <v>72</v>
      </c>
      <c r="N86" s="64">
        <v>72</v>
      </c>
      <c r="O86" s="65">
        <f>'[1]янв'!O86*2+'[1]март'!O86*4+'[1]июль'!O86*6</f>
        <v>772.7860000000001</v>
      </c>
      <c r="P86" s="65">
        <f>'[1]янв'!P86*2+'[1]март'!P86*4+'[1]июль'!P86*6</f>
        <v>62.135999999999996</v>
      </c>
      <c r="Q86" s="65">
        <f>'[1]янв'!S86*2+'[1]март'!S86*4+'[1]июль'!S86*6</f>
        <v>72.87</v>
      </c>
      <c r="R86" s="75">
        <v>0.659685256146451</v>
      </c>
      <c r="S86" s="65">
        <f>'[1]янв'!T86*2+'[1]март'!T86*4+'[1]июль'!T86*6</f>
        <v>55.972</v>
      </c>
    </row>
    <row r="87" spans="1:19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4">
        <v>0.5881557133775317</v>
      </c>
      <c r="S87" s="18">
        <f>'[1]янв'!T87*2+'[1]март'!T87*4+'[1]июль'!T87*6</f>
        <v>50.245999999999995</v>
      </c>
    </row>
    <row r="88" spans="1:19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4">
        <v>0.11880745410226141</v>
      </c>
      <c r="S88" s="18">
        <f>'[1]янв'!T88*2+'[1]март'!T88*4+'[1]июль'!T88*6</f>
        <v>10.102</v>
      </c>
    </row>
    <row r="89" spans="1:19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4">
        <v>0.482514368748135</v>
      </c>
      <c r="S89" s="18">
        <f>'[1]янв'!T89*2+'[1]март'!T89*4+'[1]июль'!T89*6</f>
        <v>24.03</v>
      </c>
    </row>
    <row r="90" spans="1:19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0" ref="F90:N90">F91+F92+F93+F94</f>
        <v>483.688</v>
      </c>
      <c r="G90" s="36">
        <f t="shared" si="20"/>
        <v>471.01</v>
      </c>
      <c r="H90" s="36">
        <f t="shared" si="20"/>
        <v>471.01</v>
      </c>
      <c r="I90" s="36">
        <f t="shared" si="20"/>
        <v>471.01</v>
      </c>
      <c r="J90" s="36">
        <f t="shared" si="20"/>
        <v>471.01</v>
      </c>
      <c r="K90" s="36">
        <f t="shared" si="20"/>
        <v>471.01</v>
      </c>
      <c r="L90" s="36">
        <f t="shared" si="20"/>
        <v>471.01</v>
      </c>
      <c r="M90" s="36">
        <f t="shared" si="20"/>
        <v>476.01</v>
      </c>
      <c r="N90" s="37">
        <f t="shared" si="20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3">
        <v>5.126680391878251</v>
      </c>
      <c r="S90" s="18">
        <f>'[1]янв'!T90*2+'[1]март'!T90*4+'[1]июль'!T90*6</f>
        <v>573.612</v>
      </c>
    </row>
    <row r="91" spans="1:19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4">
        <v>0.5325121942992072</v>
      </c>
      <c r="S91" s="26">
        <f>'[1]янв'!T91*2+'[1]март'!T91*4+'[1]июль'!T91*6</f>
        <v>69.68</v>
      </c>
    </row>
    <row r="92" spans="1:19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4">
        <v>3.6451294471762004</v>
      </c>
      <c r="S92" s="26">
        <f>'[1]янв'!T92*2+'[1]март'!T92*4+'[1]июль'!T92*6</f>
        <v>362.262</v>
      </c>
    </row>
    <row r="93" spans="1:19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4">
        <v>0.7363161483295926</v>
      </c>
      <c r="S93" s="26">
        <f>'[1]янв'!T93*2+'[1]март'!T93*4+'[1]июль'!T93*6</f>
        <v>72.868</v>
      </c>
    </row>
    <row r="94" spans="1:19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4">
        <v>0.21272260207325144</v>
      </c>
      <c r="S94" s="26">
        <f>'[1]янв'!T94*2+'[1]март'!T94*4+'[1]июль'!T94*6</f>
        <v>68.802</v>
      </c>
    </row>
    <row r="95" spans="1:19" ht="15.75" customHeight="1">
      <c r="A95" s="42" t="s">
        <v>86</v>
      </c>
      <c r="B95" s="34">
        <f aca="true" t="shared" si="21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2" ref="F95:N95">F96+F97+F98+F99+F100</f>
        <v>287.3299999999999</v>
      </c>
      <c r="G95" s="36">
        <f t="shared" si="22"/>
        <v>263.5799999999999</v>
      </c>
      <c r="H95" s="36">
        <f t="shared" si="22"/>
        <v>263.5799999999999</v>
      </c>
      <c r="I95" s="36">
        <f t="shared" si="22"/>
        <v>307.74</v>
      </c>
      <c r="J95" s="36">
        <f t="shared" si="22"/>
        <v>288.44</v>
      </c>
      <c r="K95" s="36">
        <f t="shared" si="22"/>
        <v>288.44</v>
      </c>
      <c r="L95" s="36">
        <f t="shared" si="22"/>
        <v>290.44</v>
      </c>
      <c r="M95" s="36">
        <f t="shared" si="22"/>
        <v>288.44</v>
      </c>
      <c r="N95" s="36">
        <f t="shared" si="22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3">
        <v>2.901661718022237</v>
      </c>
      <c r="S95" s="18">
        <f>'[1]янв'!T96*2+'[1]март'!T96*4+'[1]июль'!T96*6</f>
        <v>272.534</v>
      </c>
    </row>
    <row r="96" spans="1:19" ht="15.75" customHeight="1">
      <c r="A96" s="22" t="s">
        <v>87</v>
      </c>
      <c r="B96" s="3">
        <f t="shared" si="21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4">
        <v>2.0958018604771853</v>
      </c>
      <c r="S96" s="26">
        <f>'[1]янв'!T97*2+'[1]март'!T97*4+'[1]июль'!T97*6</f>
        <v>197.00799999999998</v>
      </c>
    </row>
    <row r="97" spans="1:19" ht="15.75" customHeight="1">
      <c r="A97" s="22" t="s">
        <v>88</v>
      </c>
      <c r="B97" s="3">
        <f t="shared" si="21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4">
        <v>0.4233519758163915</v>
      </c>
      <c r="S97" s="26">
        <f>'[1]янв'!T98*2+'[1]март'!T98*4+'[1]июль'!T98*6</f>
        <v>39.58</v>
      </c>
    </row>
    <row r="98" spans="1:19" ht="29.25" customHeight="1">
      <c r="A98" s="28" t="s">
        <v>173</v>
      </c>
      <c r="B98" s="3">
        <f t="shared" si="21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4">
        <v>0.1355166911011067</v>
      </c>
      <c r="S98" s="26">
        <f>'[1]янв'!T99*2+'[1]март'!T99*4+'[1]июль'!T99*6</f>
        <v>12.733999999999998</v>
      </c>
    </row>
    <row r="99" spans="1:19" ht="29.25" customHeight="1">
      <c r="A99" s="28" t="s">
        <v>89</v>
      </c>
      <c r="B99" s="3">
        <f t="shared" si="21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4">
        <v>0.13504261971794437</v>
      </c>
      <c r="S99" s="26">
        <f>'[1]янв'!T100*2+'[1]март'!T100*4+'[1]июль'!T100*6</f>
        <v>12.687999999999999</v>
      </c>
    </row>
    <row r="100" spans="1:19" ht="29.25" customHeight="1">
      <c r="A100" s="28" t="s">
        <v>90</v>
      </c>
      <c r="B100" s="3">
        <f t="shared" si="21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4">
        <v>0.11194857090960987</v>
      </c>
      <c r="S100" s="26">
        <f>'[1]янв'!T101*2+'[1]март'!T101*4+'[1]июль'!T101*6</f>
        <v>10.524000000000001</v>
      </c>
    </row>
    <row r="101" spans="1:19" s="48" customFormat="1" ht="29.25" customHeight="1">
      <c r="A101" s="43" t="s">
        <v>91</v>
      </c>
      <c r="B101" s="44">
        <f t="shared" si="21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3">
        <v>1.3425807221350081</v>
      </c>
      <c r="S101" s="18">
        <f>'[1]янв'!T102*2+'[1]март'!T102*4+'[1]июль'!T102*6</f>
        <v>76.61599999999999</v>
      </c>
    </row>
    <row r="102" spans="1:19" ht="15.75" customHeight="1">
      <c r="A102" s="22" t="s">
        <v>92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4">
        <v>0.3160701636026312</v>
      </c>
      <c r="S102" s="26">
        <f>'[1]янв'!T103*2+'[1]март'!T103*4+'[1]июль'!T103*6</f>
        <v>23.412</v>
      </c>
    </row>
    <row r="103" spans="1:19" ht="15.75" customHeight="1">
      <c r="A103" s="22" t="s">
        <v>93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'[1]янв'!O104*2+'[1]март'!O104*4+'[1]июль'!O104*6</f>
        <v>345.6</v>
      </c>
      <c r="P103" s="26">
        <f>'[1]янв'!P104*2+'[1]март'!P104*4+'[1]июль'!P104*6</f>
        <v>38.400000000000006</v>
      </c>
      <c r="Q103" s="26">
        <f>'[1]янв'!S104*2+'[1]март'!S104*4+'[1]июль'!S104*6</f>
        <v>14.591999999999999</v>
      </c>
      <c r="R103" s="74">
        <v>0.3819660858621898</v>
      </c>
      <c r="S103" s="26">
        <f>'[1]янв'!T104*2+'[1]март'!T104*4+'[1]июль'!T104*6</f>
        <v>16.296</v>
      </c>
    </row>
    <row r="104" spans="1:19" ht="15.75" customHeight="1">
      <c r="A104" s="22" t="s">
        <v>94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'[1]янв'!O105*2+'[1]март'!O105*4+'[1]июль'!O105*6</f>
        <v>406.506</v>
      </c>
      <c r="P104" s="26">
        <f>'[1]янв'!P105*2+'[1]март'!P105*4+'[1]июль'!P105*6</f>
        <v>42.245999999999995</v>
      </c>
      <c r="Q104" s="26">
        <f>'[1]янв'!S105*2+'[1]март'!S105*4+'[1]июль'!S105*6</f>
        <v>16.044</v>
      </c>
      <c r="R104" s="74">
        <v>0.42009496996509993</v>
      </c>
      <c r="S104" s="26">
        <f>'[1]янв'!T105*2+'[1]март'!T105*4+'[1]июль'!T105*6</f>
        <v>31.118000000000002</v>
      </c>
    </row>
    <row r="105" spans="1:19" ht="15.75" customHeight="1">
      <c r="A105" s="22" t="s">
        <v>95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'[1]янв'!O106*2+'[1]март'!O106*4+'[1]июль'!O106*6</f>
        <v>32.344</v>
      </c>
      <c r="P105" s="26">
        <f>'[1]янв'!P106*2+'[1]март'!P106*4+'[1]июль'!P106*6</f>
        <v>3.356</v>
      </c>
      <c r="Q105" s="26">
        <f>'[1]янв'!S106*2+'[1]март'!S106*4+'[1]июль'!S106*6</f>
        <v>1.284</v>
      </c>
      <c r="R105" s="74">
        <v>0.03338817027128716</v>
      </c>
      <c r="S105" s="26">
        <f>'[1]янв'!T106*2+'[1]март'!T106*4+'[1]июль'!T106*6</f>
        <v>2.4800000000000004</v>
      </c>
    </row>
    <row r="106" spans="1:19" ht="15.75" customHeight="1">
      <c r="A106" s="22" t="s">
        <v>96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'[1]янв'!O107*2+'[1]март'!O107*4+'[1]июль'!O107*6</f>
        <v>26.923999999999992</v>
      </c>
      <c r="P106" s="26">
        <f>'[1]янв'!P107*2+'[1]март'!P107*4+'[1]июль'!P107*6</f>
        <v>2.7960000000000003</v>
      </c>
      <c r="Q106" s="26">
        <f>'[1]янв'!S107*2+'[1]март'!S107*4+'[1]июль'!S107*6</f>
        <v>1.062</v>
      </c>
      <c r="R106" s="74">
        <v>0.0261</v>
      </c>
      <c r="S106" s="26">
        <f>'[1]янв'!T107*2+'[1]март'!T107*4+'[1]июль'!T107*6</f>
        <v>2.058</v>
      </c>
    </row>
    <row r="107" spans="1:19" ht="15.75" customHeight="1">
      <c r="A107" s="22" t="s">
        <v>97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'[1]янв'!O108*2+'[1]март'!O108*4+'[1]июль'!O108*6</f>
        <v>5.419508</v>
      </c>
      <c r="P107" s="26">
        <f>'[1]янв'!P108*2+'[1]март'!P108*4+'[1]июль'!P108*6</f>
        <v>0.556</v>
      </c>
      <c r="Q107" s="26">
        <f>'[1]янв'!S108*2+'[1]март'!S108*4+'[1]июль'!S108*6</f>
        <v>0.20950800000000003</v>
      </c>
      <c r="R107" s="74">
        <v>0.005272200000000001</v>
      </c>
      <c r="S107" s="26">
        <f>'[1]янв'!T108*2+'[1]март'!T108*4+'[1]июль'!T108*6</f>
        <v>0.422</v>
      </c>
    </row>
    <row r="108" spans="1:19" ht="15.75" customHeight="1">
      <c r="A108" s="22" t="s">
        <v>98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'[1]янв'!O109*2+'[1]март'!O109*4+'[1]июль'!O109*6</f>
        <v>4.388000000000002</v>
      </c>
      <c r="P108" s="26">
        <f>'[1]янв'!P109*2+'[1]март'!P109*4+'[1]июль'!P109*6</f>
        <v>0.45599999999999996</v>
      </c>
      <c r="Q108" s="26">
        <f>'[1]янв'!S109*2+'[1]март'!S109*4+'[1]июль'!S109*6</f>
        <v>0.174</v>
      </c>
      <c r="R108" s="74">
        <v>0.004605264865005125</v>
      </c>
      <c r="S108" s="26">
        <f>'[1]янв'!T109*2+'[1]март'!T109*4+'[1]июль'!T109*6</f>
        <v>0.33</v>
      </c>
    </row>
    <row r="109" spans="1:19" ht="15.75" customHeight="1">
      <c r="A109" s="22" t="s">
        <v>99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>
        <f>'[1]янв'!O110*2+'[1]март'!O110*4+'[1]июль'!O110*6</f>
        <v>39.026</v>
      </c>
      <c r="P109" s="26">
        <f>'[1]янв'!P110*2+'[1]март'!P110*4+'[1]июль'!P110*6</f>
        <v>4.056</v>
      </c>
      <c r="Q109" s="26">
        <f>'[1]янв'!S110*2+'[1]март'!S110*4+'[1]июль'!S110*6</f>
        <v>1.542</v>
      </c>
      <c r="R109" s="74">
        <v>0.04029606756879484</v>
      </c>
      <c r="S109" s="26">
        <f>'[1]янв'!T110*2+'[1]март'!T110*4+'[1]июль'!T110*6</f>
        <v>2.98</v>
      </c>
    </row>
    <row r="110" spans="1:19" ht="15.75" customHeight="1">
      <c r="A110" s="22" t="s">
        <v>174</v>
      </c>
      <c r="B110" s="3"/>
      <c r="C110" s="3"/>
      <c r="D110" s="3"/>
      <c r="E110" s="3"/>
      <c r="F110" s="23"/>
      <c r="G110" s="24"/>
      <c r="H110" s="24"/>
      <c r="I110" s="24"/>
      <c r="J110" s="24"/>
      <c r="K110" s="24"/>
      <c r="L110" s="24"/>
      <c r="M110" s="24"/>
      <c r="N110" s="25"/>
      <c r="O110" s="26"/>
      <c r="P110" s="26"/>
      <c r="Q110" s="26"/>
      <c r="R110" s="74">
        <v>0.14616</v>
      </c>
      <c r="S110" s="26"/>
    </row>
    <row r="111" spans="1:19" s="48" customFormat="1" ht="30" customHeight="1">
      <c r="A111" s="43" t="s">
        <v>100</v>
      </c>
      <c r="B111" s="44">
        <f>SUM(C111:N111)</f>
        <v>169.161</v>
      </c>
      <c r="C111" s="44">
        <v>29.785</v>
      </c>
      <c r="D111" s="44">
        <v>11.9</v>
      </c>
      <c r="E111" s="44">
        <v>12.216</v>
      </c>
      <c r="F111" s="45">
        <v>11.9</v>
      </c>
      <c r="G111" s="46">
        <v>11.9</v>
      </c>
      <c r="H111" s="46">
        <v>11.9</v>
      </c>
      <c r="I111" s="46">
        <v>13.26</v>
      </c>
      <c r="J111" s="46">
        <v>13.26</v>
      </c>
      <c r="K111" s="46">
        <v>13.26</v>
      </c>
      <c r="L111" s="46">
        <v>13.26</v>
      </c>
      <c r="M111" s="46">
        <v>13.26</v>
      </c>
      <c r="N111" s="47">
        <v>13.26</v>
      </c>
      <c r="O111" s="18">
        <f>'[1]янв'!O111*2+'[1]март'!O111*4+'[1]июль'!O111*6</f>
        <v>200.058</v>
      </c>
      <c r="P111" s="18">
        <f>'[1]янв'!P111*2+'[1]март'!P111*4+'[1]июль'!P111*6</f>
        <v>18.636</v>
      </c>
      <c r="Q111" s="18">
        <f>'[1]янв'!S111*2+'[1]март'!S111*4+'[1]июль'!S111*6</f>
        <v>10.992</v>
      </c>
      <c r="R111" s="73">
        <v>0.127368</v>
      </c>
      <c r="S111" s="18">
        <f>'[1]янв'!T111*2+'[1]март'!T111*4+'[1]июль'!T111*6</f>
        <v>15.406</v>
      </c>
    </row>
    <row r="112" spans="1:19" s="48" customFormat="1" ht="49.5" customHeight="1">
      <c r="A112" s="43" t="s">
        <v>101</v>
      </c>
      <c r="B112" s="44">
        <f>SUM(C112:N112)</f>
        <v>292.7179999999999</v>
      </c>
      <c r="C112" s="44">
        <v>30.18</v>
      </c>
      <c r="D112" s="44">
        <v>30.18</v>
      </c>
      <c r="E112" s="44">
        <v>77.558</v>
      </c>
      <c r="F112" s="45">
        <v>17.2</v>
      </c>
      <c r="G112" s="46">
        <v>17.2</v>
      </c>
      <c r="H112" s="46">
        <v>17.2</v>
      </c>
      <c r="I112" s="46">
        <v>17.2</v>
      </c>
      <c r="J112" s="46">
        <v>17.2</v>
      </c>
      <c r="K112" s="46">
        <v>17.2</v>
      </c>
      <c r="L112" s="46">
        <v>17.2</v>
      </c>
      <c r="M112" s="46">
        <v>17.2</v>
      </c>
      <c r="N112" s="47">
        <v>17.2</v>
      </c>
      <c r="O112" s="18">
        <f>'[1]янв'!O112*2+'[1]март'!O112*4+'[1]июль'!O112*6</f>
        <v>570.6320000000001</v>
      </c>
      <c r="P112" s="18">
        <f>'[1]янв'!P112*2+'[1]март'!P112*4+'[1]июль'!P112*6</f>
        <v>59.15</v>
      </c>
      <c r="Q112" s="18">
        <f>'[1]янв'!S112*2+'[1]март'!S112*4+'[1]июль'!S112*6</f>
        <v>22.464</v>
      </c>
      <c r="R112" s="73">
        <v>0.4907316060562814</v>
      </c>
      <c r="S112" s="18">
        <f>'[1]янв'!T112*2+'[1]март'!T112*4+'[1]июль'!T112*6</f>
        <v>43.566</v>
      </c>
    </row>
    <row r="113" spans="1:19" ht="15.75" customHeight="1">
      <c r="A113" s="22" t="s">
        <v>102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'[1]янв'!O113*2+'[1]март'!O113*4+'[1]июль'!O113*6</f>
        <v>332.936</v>
      </c>
      <c r="P113" s="26">
        <f>'[1]янв'!P113*2+'[1]март'!P113*4+'[1]июль'!P113*6</f>
        <v>26.53</v>
      </c>
      <c r="Q113" s="26">
        <f>'[1]янв'!S113*2+'[1]март'!S113*4+'[1]июль'!S113*6</f>
        <v>16.278</v>
      </c>
      <c r="R113" s="74">
        <v>0.2836301360976686</v>
      </c>
      <c r="S113" s="26">
        <f>'[1]янв'!T113*2+'[1]март'!T113*4+'[1]июль'!T113*6</f>
        <v>26.388</v>
      </c>
    </row>
    <row r="114" spans="1:19" ht="15.75" customHeight="1">
      <c r="A114" s="22" t="s">
        <v>103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'[1]янв'!O114*2+'[1]март'!O114*4+'[1]июль'!O114*6</f>
        <v>234.19000000000005</v>
      </c>
      <c r="P114" s="26">
        <f>'[1]янв'!P114*2+'[1]март'!P114*4+'[1]июль'!P114*6</f>
        <v>32.338</v>
      </c>
      <c r="Q114" s="26">
        <f>'[1]янв'!S114*2+'[1]март'!S114*4+'[1]июль'!S114*6</f>
        <v>6.0120000000000005</v>
      </c>
      <c r="R114" s="74">
        <v>0.20418931717633018</v>
      </c>
      <c r="S114" s="26">
        <f>'[1]янв'!T114*2+'[1]март'!T114*4+'[1]июль'!T114*6</f>
        <v>16.896</v>
      </c>
    </row>
    <row r="115" spans="1:19" ht="15.75" customHeight="1">
      <c r="A115" s="22" t="s">
        <v>104</v>
      </c>
      <c r="B115" s="3"/>
      <c r="C115" s="3"/>
      <c r="D115" s="3"/>
      <c r="E115" s="3"/>
      <c r="F115" s="23"/>
      <c r="G115" s="24"/>
      <c r="H115" s="24"/>
      <c r="I115" s="24"/>
      <c r="J115" s="24"/>
      <c r="K115" s="24"/>
      <c r="L115" s="24"/>
      <c r="M115" s="24"/>
      <c r="N115" s="25"/>
      <c r="O115" s="26">
        <f>'[1]янв'!O115*2+'[1]март'!O115*4+'[1]июль'!O115*6</f>
        <v>3.5060000000000002</v>
      </c>
      <c r="P115" s="26">
        <f>'[1]янв'!P115*2+'[1]март'!P115*4+'[1]июль'!P115*6</f>
        <v>0.28200000000000003</v>
      </c>
      <c r="Q115" s="26">
        <f>'[1]янв'!S115*2+'[1]март'!S115*4+'[1]июль'!S115*6</f>
        <v>0.174</v>
      </c>
      <c r="R115" s="26">
        <v>0.0029121527822826526</v>
      </c>
      <c r="S115" s="26">
        <f>'[1]янв'!T115*2+'[1]март'!T115*4+'[1]июль'!T115*6</f>
        <v>0.28200000000000003</v>
      </c>
    </row>
    <row r="116" spans="1:19" s="48" customFormat="1" ht="15.75" customHeight="1">
      <c r="A116" s="49" t="s">
        <v>178</v>
      </c>
      <c r="B116" s="44">
        <f>SUM(C116:N116)</f>
        <v>302.217</v>
      </c>
      <c r="C116" s="44">
        <v>55.8</v>
      </c>
      <c r="D116" s="44">
        <v>46.4</v>
      </c>
      <c r="E116" s="44">
        <v>20.017</v>
      </c>
      <c r="F116" s="45">
        <v>20</v>
      </c>
      <c r="G116" s="46">
        <v>20</v>
      </c>
      <c r="H116" s="46">
        <v>20</v>
      </c>
      <c r="I116" s="46">
        <v>20</v>
      </c>
      <c r="J116" s="46">
        <v>20</v>
      </c>
      <c r="K116" s="46">
        <v>20</v>
      </c>
      <c r="L116" s="46">
        <v>20</v>
      </c>
      <c r="M116" s="46">
        <v>20</v>
      </c>
      <c r="N116" s="47">
        <v>20</v>
      </c>
      <c r="O116" s="18">
        <f>'[1]янв'!O116*2+'[1]март'!O116*4+'[1]июль'!O116*6</f>
        <v>2003.8360000000005</v>
      </c>
      <c r="P116" s="18">
        <f>'[1]янв'!P116*2+'[1]март'!P116*4+'[1]июль'!P116*6</f>
        <v>271.78200000000004</v>
      </c>
      <c r="Q116" s="18">
        <f>'[1]янв'!S116*2+'[1]март'!S116*4+'[1]июль'!S116*6</f>
        <v>89.832</v>
      </c>
      <c r="R116" s="59">
        <v>1.166</v>
      </c>
      <c r="S116" s="18">
        <f>'[1]янв'!T116*2+'[1]март'!T116*4+'[1]июль'!T116*6</f>
        <v>76.83</v>
      </c>
    </row>
    <row r="117" spans="1:19" ht="15.75" customHeight="1" hidden="1">
      <c r="A117" s="20" t="s">
        <v>105</v>
      </c>
      <c r="B117" s="21">
        <f>SUM(C117:N117)</f>
        <v>0</v>
      </c>
      <c r="C117" s="21">
        <f aca="true" t="shared" si="23" ref="C117:N117">C118+C122+C123+C124+C125</f>
        <v>0</v>
      </c>
      <c r="D117" s="21">
        <f t="shared" si="23"/>
        <v>0</v>
      </c>
      <c r="E117" s="21">
        <f t="shared" si="23"/>
        <v>0</v>
      </c>
      <c r="F117" s="30">
        <f t="shared" si="23"/>
        <v>0</v>
      </c>
      <c r="G117" s="31">
        <f t="shared" si="23"/>
        <v>0</v>
      </c>
      <c r="H117" s="31">
        <f t="shared" si="23"/>
        <v>0</v>
      </c>
      <c r="I117" s="31">
        <f t="shared" si="23"/>
        <v>0</v>
      </c>
      <c r="J117" s="31">
        <f t="shared" si="23"/>
        <v>0</v>
      </c>
      <c r="K117" s="31">
        <f t="shared" si="23"/>
        <v>0</v>
      </c>
      <c r="L117" s="31">
        <f t="shared" si="23"/>
        <v>0</v>
      </c>
      <c r="M117" s="31">
        <f t="shared" si="23"/>
        <v>0</v>
      </c>
      <c r="N117" s="32">
        <f t="shared" si="23"/>
        <v>0</v>
      </c>
      <c r="O117" s="18">
        <f>'[1]янв'!O117*2+'[1]март'!O117*4+'[1]июль'!O117*6</f>
        <v>0</v>
      </c>
      <c r="P117" s="18">
        <f>'[1]янв'!P117*2+'[1]март'!P117*4+'[1]июль'!P117*6</f>
        <v>0</v>
      </c>
      <c r="Q117" s="18">
        <f>'[1]янв'!S117*2+'[1]март'!S117*4+'[1]июль'!S117*6</f>
        <v>0</v>
      </c>
      <c r="R117" s="18">
        <v>0</v>
      </c>
      <c r="S117" s="18">
        <f>'[1]янв'!T117*2+'[1]март'!T117*4+'[1]июль'!T117*6</f>
        <v>0</v>
      </c>
    </row>
    <row r="118" spans="1:19" ht="15.75" customHeight="1" hidden="1">
      <c r="A118" s="33" t="s">
        <v>106</v>
      </c>
      <c r="B118" s="34">
        <f>SUM(C118:N118)</f>
        <v>0</v>
      </c>
      <c r="C118" s="34">
        <f aca="true" t="shared" si="24" ref="C118:N118">C119+C120+C121</f>
        <v>0</v>
      </c>
      <c r="D118" s="34">
        <f t="shared" si="24"/>
        <v>0</v>
      </c>
      <c r="E118" s="34">
        <f t="shared" si="24"/>
        <v>0</v>
      </c>
      <c r="F118" s="35">
        <f t="shared" si="24"/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36">
        <f t="shared" si="24"/>
        <v>0</v>
      </c>
      <c r="M118" s="36">
        <f t="shared" si="24"/>
        <v>0</v>
      </c>
      <c r="N118" s="37">
        <f t="shared" si="24"/>
        <v>0</v>
      </c>
      <c r="O118" s="18">
        <f>'[1]янв'!O118*2+'[1]март'!O118*4+'[1]июль'!O118*6</f>
        <v>0</v>
      </c>
      <c r="P118" s="18">
        <f>'[1]янв'!P118*2+'[1]март'!P118*4+'[1]июль'!P118*6</f>
        <v>0</v>
      </c>
      <c r="Q118" s="18">
        <f>'[1]янв'!S118*2+'[1]март'!S118*4+'[1]июль'!S118*6</f>
        <v>0</v>
      </c>
      <c r="R118" s="18">
        <v>0</v>
      </c>
      <c r="S118" s="18">
        <f>'[1]янв'!T118*2+'[1]март'!T118*4+'[1]июль'!T118*6</f>
        <v>0</v>
      </c>
    </row>
    <row r="119" spans="1:19" ht="15.75" customHeight="1" hidden="1">
      <c r="A119" s="22" t="s">
        <v>72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'[1]янв'!O119*2+'[1]март'!O119*4+'[1]июль'!O119*6</f>
        <v>0</v>
      </c>
      <c r="P119" s="18">
        <f>'[1]янв'!P119*2+'[1]март'!P119*4+'[1]июль'!P119*6</f>
        <v>0</v>
      </c>
      <c r="Q119" s="18">
        <f>'[1]янв'!S119*2+'[1]март'!S119*4+'[1]июль'!S119*6</f>
        <v>0</v>
      </c>
      <c r="R119" s="18">
        <v>0</v>
      </c>
      <c r="S119" s="18">
        <f>'[1]янв'!T119*2+'[1]март'!T119*4+'[1]июль'!T119*6</f>
        <v>0</v>
      </c>
    </row>
    <row r="120" spans="1:19" ht="15.75" customHeight="1" hidden="1">
      <c r="A120" s="22" t="s">
        <v>107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'[1]янв'!O120*2+'[1]март'!O120*4+'[1]июль'!O120*6</f>
        <v>0</v>
      </c>
      <c r="P120" s="18">
        <f>'[1]янв'!P120*2+'[1]март'!P120*4+'[1]июль'!P120*6</f>
        <v>0</v>
      </c>
      <c r="Q120" s="18">
        <f>'[1]янв'!S120*2+'[1]март'!S120*4+'[1]июль'!S120*6</f>
        <v>0</v>
      </c>
      <c r="R120" s="18">
        <v>0</v>
      </c>
      <c r="S120" s="18">
        <f>'[1]янв'!T120*2+'[1]март'!T120*4+'[1]июль'!T120*6</f>
        <v>0</v>
      </c>
    </row>
    <row r="121" spans="1:19" ht="15.75" customHeight="1" hidden="1">
      <c r="A121" s="22" t="s">
        <v>74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'[1]янв'!O121*2+'[1]март'!O121*4+'[1]июль'!O121*6</f>
        <v>0</v>
      </c>
      <c r="P121" s="18">
        <f>'[1]янв'!P121*2+'[1]март'!P121*4+'[1]июль'!P121*6</f>
        <v>0</v>
      </c>
      <c r="Q121" s="18">
        <f>'[1]янв'!S121*2+'[1]март'!S121*4+'[1]июль'!S121*6</f>
        <v>0</v>
      </c>
      <c r="R121" s="18">
        <v>0</v>
      </c>
      <c r="S121" s="18">
        <f>'[1]янв'!T121*2+'[1]март'!T121*4+'[1]июль'!T121*6</f>
        <v>0</v>
      </c>
    </row>
    <row r="122" spans="1:19" ht="15.75" customHeight="1" hidden="1">
      <c r="A122" s="22" t="s">
        <v>108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'[1]янв'!O122*2+'[1]март'!O122*4+'[1]июль'!O122*6</f>
        <v>0</v>
      </c>
      <c r="P122" s="18">
        <f>'[1]янв'!P122*2+'[1]март'!P122*4+'[1]июль'!P122*6</f>
        <v>0</v>
      </c>
      <c r="Q122" s="18">
        <f>'[1]янв'!S122*2+'[1]март'!S122*4+'[1]июль'!S122*6</f>
        <v>0</v>
      </c>
      <c r="R122" s="18">
        <v>0</v>
      </c>
      <c r="S122" s="18">
        <f>'[1]янв'!T122*2+'[1]март'!T122*4+'[1]июль'!T122*6</f>
        <v>0</v>
      </c>
    </row>
    <row r="123" spans="1:19" ht="15.75" customHeight="1" hidden="1">
      <c r="A123" s="22" t="s">
        <v>109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'[1]янв'!O123*2+'[1]март'!O123*4+'[1]июль'!O123*6</f>
        <v>0</v>
      </c>
      <c r="P123" s="18">
        <f>'[1]янв'!P123*2+'[1]март'!P123*4+'[1]июль'!P123*6</f>
        <v>0</v>
      </c>
      <c r="Q123" s="18">
        <f>'[1]янв'!S123*2+'[1]март'!S123*4+'[1]июль'!S123*6</f>
        <v>0</v>
      </c>
      <c r="R123" s="18">
        <v>0</v>
      </c>
      <c r="S123" s="18">
        <f>'[1]янв'!T123*2+'[1]март'!T123*4+'[1]июль'!T123*6</f>
        <v>0</v>
      </c>
    </row>
    <row r="124" spans="1:19" ht="15.75" customHeight="1" hidden="1">
      <c r="A124" s="22" t="s">
        <v>110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'[1]янв'!O124*2+'[1]март'!O124*4+'[1]июль'!O124*6</f>
        <v>0</v>
      </c>
      <c r="P124" s="18">
        <f>'[1]янв'!P124*2+'[1]март'!P124*4+'[1]июль'!P124*6</f>
        <v>0</v>
      </c>
      <c r="Q124" s="18">
        <f>'[1]янв'!S124*2+'[1]март'!S124*4+'[1]июль'!S124*6</f>
        <v>0</v>
      </c>
      <c r="R124" s="18">
        <v>0</v>
      </c>
      <c r="S124" s="18">
        <f>'[1]янв'!T124*2+'[1]март'!T124*4+'[1]июль'!T124*6</f>
        <v>0</v>
      </c>
    </row>
    <row r="125" spans="1:19" ht="15.75" customHeight="1" hidden="1">
      <c r="A125" s="22" t="s">
        <v>111</v>
      </c>
      <c r="B125" s="3">
        <v>0</v>
      </c>
      <c r="C125" s="3">
        <v>0</v>
      </c>
      <c r="D125" s="3">
        <v>0</v>
      </c>
      <c r="E125" s="3">
        <v>0</v>
      </c>
      <c r="F125" s="2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  <c r="O125" s="18">
        <f>'[1]янв'!O125*2+'[1]март'!O125*4+'[1]июль'!O125*6</f>
        <v>0</v>
      </c>
      <c r="P125" s="18">
        <f>'[1]янв'!P125*2+'[1]март'!P125*4+'[1]июль'!P125*6</f>
        <v>0</v>
      </c>
      <c r="Q125" s="18">
        <f>'[1]янв'!S125*2+'[1]март'!S125*4+'[1]июль'!S125*6</f>
        <v>0</v>
      </c>
      <c r="R125" s="18">
        <v>0</v>
      </c>
      <c r="S125" s="18">
        <f>'[1]янв'!T125*2+'[1]март'!T125*4+'[1]июль'!T125*6</f>
        <v>0</v>
      </c>
    </row>
    <row r="126" spans="1:19" ht="15.75" customHeight="1" hidden="1">
      <c r="A126" s="20" t="s">
        <v>112</v>
      </c>
      <c r="B126" s="21">
        <f aca="true" t="shared" si="25" ref="B126:B133">SUM(C126:N126)</f>
        <v>1661.9200000000005</v>
      </c>
      <c r="C126" s="21">
        <f>C127+C128+C129+C130+C131+C132+C133+C134+C135</f>
        <v>138.049</v>
      </c>
      <c r="D126" s="21">
        <f>D127+D128+D129+D130+D131+D132+D133+D134+D135</f>
        <v>131.356</v>
      </c>
      <c r="E126" s="21">
        <v>147.911</v>
      </c>
      <c r="F126" s="30">
        <f aca="true" t="shared" si="26" ref="F126:N126">F127+F128+F129+F130+F131+F132+F133+F134+F135</f>
        <v>132.95600000000002</v>
      </c>
      <c r="G126" s="31">
        <f t="shared" si="26"/>
        <v>132.95600000000002</v>
      </c>
      <c r="H126" s="31">
        <f t="shared" si="26"/>
        <v>132.95600000000002</v>
      </c>
      <c r="I126" s="31">
        <f t="shared" si="26"/>
        <v>140.95600000000002</v>
      </c>
      <c r="J126" s="31">
        <f t="shared" si="26"/>
        <v>140.95600000000002</v>
      </c>
      <c r="K126" s="31">
        <f t="shared" si="26"/>
        <v>140.95600000000002</v>
      </c>
      <c r="L126" s="31">
        <f t="shared" si="26"/>
        <v>140.95600000000002</v>
      </c>
      <c r="M126" s="31">
        <f t="shared" si="26"/>
        <v>140.95600000000002</v>
      </c>
      <c r="N126" s="31">
        <f t="shared" si="26"/>
        <v>140.95600000000002</v>
      </c>
      <c r="O126" s="18">
        <f>'[1]янв'!O126*2+'[1]март'!O126*4+'[1]июль'!O126*6</f>
        <v>2307.398</v>
      </c>
      <c r="P126" s="18">
        <f>'[1]янв'!P126*2+'[1]март'!P126*4+'[1]июль'!P126*6</f>
        <v>184.89</v>
      </c>
      <c r="Q126" s="18">
        <f>'[1]янв'!S126*2+'[1]март'!S126*4+'[1]июль'!S126*6</f>
        <v>151.338</v>
      </c>
      <c r="R126" s="18">
        <v>0</v>
      </c>
      <c r="S126" s="18">
        <f>'[1]янв'!T126*2+'[1]март'!T126*4+'[1]июль'!T126*6</f>
        <v>172.93200000000002</v>
      </c>
    </row>
    <row r="127" spans="1:19" ht="15.75" customHeight="1" hidden="1">
      <c r="A127" s="22" t="s">
        <v>113</v>
      </c>
      <c r="B127" s="3">
        <f t="shared" si="25"/>
        <v>125.425</v>
      </c>
      <c r="C127" s="3">
        <v>10</v>
      </c>
      <c r="D127" s="3">
        <v>10</v>
      </c>
      <c r="E127" s="3">
        <v>15.425</v>
      </c>
      <c r="F127" s="23">
        <v>10</v>
      </c>
      <c r="G127" s="24">
        <v>10</v>
      </c>
      <c r="H127" s="24">
        <v>10</v>
      </c>
      <c r="I127" s="24">
        <v>10</v>
      </c>
      <c r="J127" s="24">
        <v>10</v>
      </c>
      <c r="K127" s="24">
        <v>10</v>
      </c>
      <c r="L127" s="24">
        <v>10</v>
      </c>
      <c r="M127" s="24">
        <v>10</v>
      </c>
      <c r="N127" s="25">
        <v>10</v>
      </c>
      <c r="O127" s="26">
        <f>'[1]янв'!O127*2+'[1]март'!O127*4+'[1]июль'!O127*6</f>
        <v>194.74200000000002</v>
      </c>
      <c r="P127" s="26">
        <f>'[1]янв'!P127*2+'[1]март'!P127*4+'[1]июль'!P127*6</f>
        <v>16.034</v>
      </c>
      <c r="Q127" s="26">
        <f>'[1]янв'!S127*2+'[1]март'!S127*4+'[1]июль'!S127*6</f>
        <v>9.846</v>
      </c>
      <c r="R127" s="26">
        <v>0</v>
      </c>
      <c r="S127" s="26">
        <f>'[1]янв'!T127*2+'[1]март'!T127*4+'[1]июль'!T127*6</f>
        <v>15.959999999999999</v>
      </c>
    </row>
    <row r="128" spans="1:19" ht="15.75" customHeight="1" hidden="1">
      <c r="A128" s="22" t="s">
        <v>114</v>
      </c>
      <c r="B128" s="3">
        <f t="shared" si="25"/>
        <v>368.58799999999997</v>
      </c>
      <c r="C128" s="3">
        <v>35.093</v>
      </c>
      <c r="D128" s="3">
        <v>28.4</v>
      </c>
      <c r="E128" s="3">
        <v>35.095</v>
      </c>
      <c r="F128" s="23">
        <v>30</v>
      </c>
      <c r="G128" s="24">
        <v>30</v>
      </c>
      <c r="H128" s="24">
        <v>30</v>
      </c>
      <c r="I128" s="24">
        <v>30</v>
      </c>
      <c r="J128" s="24">
        <v>30</v>
      </c>
      <c r="K128" s="24">
        <v>30</v>
      </c>
      <c r="L128" s="24">
        <v>30</v>
      </c>
      <c r="M128" s="24">
        <v>30</v>
      </c>
      <c r="N128" s="25">
        <v>30</v>
      </c>
      <c r="O128" s="26">
        <f>'[1]янв'!O128*2+'[1]март'!O128*4+'[1]июль'!O128*6</f>
        <v>433.43600000000004</v>
      </c>
      <c r="P128" s="26">
        <f>'[1]янв'!P128*2+'[1]март'!P128*4+'[1]июль'!P128*6</f>
        <v>35.702</v>
      </c>
      <c r="Q128" s="26">
        <f>'[1]янв'!S128*2+'[1]март'!S128*4+'[1]июль'!S128*6</f>
        <v>21.902</v>
      </c>
      <c r="R128" s="26">
        <v>0</v>
      </c>
      <c r="S128" s="26">
        <f>'[1]янв'!T128*2+'[1]март'!T128*4+'[1]июль'!T128*6</f>
        <v>25.2</v>
      </c>
    </row>
    <row r="129" spans="1:19" ht="15.75" customHeight="1" hidden="1">
      <c r="A129" s="22" t="s">
        <v>115</v>
      </c>
      <c r="B129" s="3">
        <f t="shared" si="25"/>
        <v>408.144</v>
      </c>
      <c r="C129" s="3">
        <v>34.012</v>
      </c>
      <c r="D129" s="3">
        <v>34.012</v>
      </c>
      <c r="E129" s="3">
        <v>34.012</v>
      </c>
      <c r="F129" s="23">
        <v>34.012</v>
      </c>
      <c r="G129" s="24">
        <v>34.012</v>
      </c>
      <c r="H129" s="24">
        <v>34.012</v>
      </c>
      <c r="I129" s="24">
        <v>34.012</v>
      </c>
      <c r="J129" s="24">
        <v>34.012</v>
      </c>
      <c r="K129" s="24">
        <v>34.012</v>
      </c>
      <c r="L129" s="24">
        <v>34.012</v>
      </c>
      <c r="M129" s="24">
        <v>34.012</v>
      </c>
      <c r="N129" s="25">
        <v>34.012</v>
      </c>
      <c r="O129" s="26">
        <f>'[1]янв'!O129*2+'[1]март'!O129*4+'[1]июль'!O129*6</f>
        <v>408.1440000000001</v>
      </c>
      <c r="P129" s="26">
        <f>'[1]янв'!P129*2+'[1]март'!P129*4+'[1]июль'!P129*6</f>
        <v>33.634</v>
      </c>
      <c r="Q129" s="26">
        <f>'[1]янв'!S129*2+'[1]март'!S129*4+'[1]июль'!S129*6</f>
        <v>20.625999999999998</v>
      </c>
      <c r="R129" s="26">
        <v>0</v>
      </c>
      <c r="S129" s="26">
        <f>'[1]янв'!T129*2+'[1]март'!T129*4+'[1]июль'!T129*6</f>
        <v>33.458</v>
      </c>
    </row>
    <row r="130" spans="1:19" ht="15.75" customHeight="1" hidden="1">
      <c r="A130" s="22" t="s">
        <v>116</v>
      </c>
      <c r="B130" s="3">
        <f t="shared" si="25"/>
        <v>4.435</v>
      </c>
      <c r="C130" s="3">
        <v>0</v>
      </c>
      <c r="D130" s="3"/>
      <c r="E130" s="3">
        <v>4.435</v>
      </c>
      <c r="F130" s="23"/>
      <c r="G130" s="24"/>
      <c r="H130" s="24"/>
      <c r="I130" s="24"/>
      <c r="J130" s="24"/>
      <c r="K130" s="24"/>
      <c r="L130" s="24"/>
      <c r="M130" s="24"/>
      <c r="N130" s="25"/>
      <c r="O130" s="26">
        <f>'[1]янв'!O130*2+'[1]март'!O130*4+'[1]июль'!O130*6</f>
        <v>205.06</v>
      </c>
      <c r="P130" s="26">
        <f>'[1]янв'!P130*2+'[1]март'!P130*4+'[1]июль'!P130*6</f>
        <v>16.034</v>
      </c>
      <c r="Q130" s="26">
        <f>'[1]янв'!S130*2+'[1]март'!S130*4+'[1]июль'!S130*6</f>
        <v>9.846</v>
      </c>
      <c r="R130" s="26">
        <v>0</v>
      </c>
      <c r="S130" s="26">
        <f>'[1]янв'!T130*2+'[1]март'!T130*4+'[1]июль'!T130*6</f>
        <v>26.284</v>
      </c>
    </row>
    <row r="131" spans="1:19" ht="15.75" customHeight="1" hidden="1">
      <c r="A131" s="22" t="s">
        <v>117</v>
      </c>
      <c r="B131" s="3">
        <f t="shared" si="25"/>
        <v>264</v>
      </c>
      <c r="C131" s="3">
        <v>22</v>
      </c>
      <c r="D131" s="3">
        <v>22</v>
      </c>
      <c r="E131" s="3">
        <v>22</v>
      </c>
      <c r="F131" s="23">
        <v>22</v>
      </c>
      <c r="G131" s="24">
        <v>22</v>
      </c>
      <c r="H131" s="24">
        <v>22</v>
      </c>
      <c r="I131" s="24">
        <v>22</v>
      </c>
      <c r="J131" s="24">
        <v>22</v>
      </c>
      <c r="K131" s="24">
        <v>22</v>
      </c>
      <c r="L131" s="24">
        <v>22</v>
      </c>
      <c r="M131" s="24">
        <v>22</v>
      </c>
      <c r="N131" s="25">
        <v>22</v>
      </c>
      <c r="O131" s="26">
        <f>'[1]янв'!O131*2+'[1]март'!O131*4+'[1]июль'!O131*6</f>
        <v>271.11</v>
      </c>
      <c r="P131" s="26">
        <f>'[1]янв'!P131*2+'[1]март'!P131*4+'[1]июль'!P131*6</f>
        <v>22.328</v>
      </c>
      <c r="Q131" s="26">
        <f>'[1]янв'!S131*2+'[1]март'!S131*4+'[1]июль'!S131*6</f>
        <v>13.707999999999998</v>
      </c>
      <c r="R131" s="26">
        <v>0</v>
      </c>
      <c r="S131" s="26">
        <f>'[1]янв'!T131*2+'[1]март'!T131*4+'[1]июль'!T131*6</f>
        <v>22.218</v>
      </c>
    </row>
    <row r="132" spans="1:19" ht="15.75" customHeight="1" hidden="1">
      <c r="A132" s="22" t="s">
        <v>118</v>
      </c>
      <c r="B132" s="3">
        <f t="shared" si="25"/>
        <v>53.32900000000001</v>
      </c>
      <c r="C132" s="3">
        <v>4.444</v>
      </c>
      <c r="D132" s="3">
        <v>4.444</v>
      </c>
      <c r="E132" s="3">
        <v>4.445</v>
      </c>
      <c r="F132" s="23">
        <v>4.444</v>
      </c>
      <c r="G132" s="24">
        <v>4.444</v>
      </c>
      <c r="H132" s="24">
        <v>4.444</v>
      </c>
      <c r="I132" s="24">
        <v>4.444</v>
      </c>
      <c r="J132" s="24">
        <v>4.444</v>
      </c>
      <c r="K132" s="24">
        <v>4.444</v>
      </c>
      <c r="L132" s="24">
        <v>4.444</v>
      </c>
      <c r="M132" s="24">
        <v>4.444</v>
      </c>
      <c r="N132" s="25">
        <v>4.444</v>
      </c>
      <c r="O132" s="26">
        <f>'[1]янв'!O132*2+'[1]март'!O132*4+'[1]июль'!O132*6</f>
        <v>54.766</v>
      </c>
      <c r="P132" s="26">
        <f>'[1]янв'!P132*2+'[1]март'!P132*4+'[1]июль'!P132*6</f>
        <v>4.5120000000000005</v>
      </c>
      <c r="Q132" s="26">
        <f>'[1]янв'!S132*2+'[1]март'!S132*4+'[1]июль'!S132*6</f>
        <v>2.77</v>
      </c>
      <c r="R132" s="26">
        <v>0</v>
      </c>
      <c r="S132" s="26">
        <f>'[1]янв'!T132*2+'[1]март'!T132*4+'[1]июль'!T132*6</f>
        <v>4.492</v>
      </c>
    </row>
    <row r="133" spans="1:19" ht="15.75" customHeight="1" hidden="1">
      <c r="A133" s="22" t="s">
        <v>119</v>
      </c>
      <c r="B133" s="3">
        <f t="shared" si="25"/>
        <v>437.999</v>
      </c>
      <c r="C133" s="3">
        <v>32.5</v>
      </c>
      <c r="D133" s="3">
        <v>32.5</v>
      </c>
      <c r="E133" s="3">
        <v>32.499</v>
      </c>
      <c r="F133" s="23">
        <v>32.5</v>
      </c>
      <c r="G133" s="24">
        <v>32.5</v>
      </c>
      <c r="H133" s="24">
        <v>32.5</v>
      </c>
      <c r="I133" s="24">
        <v>40.5</v>
      </c>
      <c r="J133" s="24">
        <v>40.5</v>
      </c>
      <c r="K133" s="24">
        <v>40.5</v>
      </c>
      <c r="L133" s="24">
        <v>40.5</v>
      </c>
      <c r="M133" s="24">
        <v>40.5</v>
      </c>
      <c r="N133" s="25">
        <v>40.5</v>
      </c>
      <c r="O133" s="26">
        <f>'[1]янв'!O133*2+'[1]март'!O133*4+'[1]июль'!O133*6</f>
        <v>379.57599999999996</v>
      </c>
      <c r="P133" s="26">
        <f>'[1]янв'!P133*2+'[1]март'!P133*4+'[1]июль'!P133*6</f>
        <v>31.268</v>
      </c>
      <c r="Q133" s="26">
        <f>'[1]янв'!S133*2+'[1]март'!S133*4+'[1]июль'!S133*6</f>
        <v>19.178</v>
      </c>
      <c r="R133" s="26">
        <v>0</v>
      </c>
      <c r="S133" s="26">
        <f>'[1]янв'!T133*2+'[1]март'!T133*4+'[1]июль'!T133*6</f>
        <v>31.106</v>
      </c>
    </row>
    <row r="134" spans="1:19" ht="15.75" customHeight="1" hidden="1">
      <c r="A134" s="22" t="s">
        <v>120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'[1]янв'!O134*2+'[1]март'!O134*4+'[1]июль'!O134*6</f>
        <v>81.852</v>
      </c>
      <c r="P134" s="26">
        <f>'[1]янв'!P134*2+'[1]март'!P134*4+'[1]июль'!P134*6</f>
        <v>6.742</v>
      </c>
      <c r="Q134" s="26">
        <f>'[1]янв'!S134*2+'[1]март'!S134*4+'[1]июль'!S134*6</f>
        <v>4.1080000000000005</v>
      </c>
      <c r="R134" s="26">
        <v>0</v>
      </c>
      <c r="S134" s="26">
        <f>'[1]янв'!T134*2+'[1]март'!T134*4+'[1]июль'!T134*6</f>
        <v>6.672</v>
      </c>
    </row>
    <row r="135" spans="1:19" ht="15.75" customHeight="1" hidden="1">
      <c r="A135" s="22" t="s">
        <v>121</v>
      </c>
      <c r="B135" s="3">
        <v>0</v>
      </c>
      <c r="C135" s="3">
        <v>0</v>
      </c>
      <c r="D135" s="3">
        <v>0</v>
      </c>
      <c r="E135" s="3">
        <v>0</v>
      </c>
      <c r="F135" s="23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>
        <v>0</v>
      </c>
      <c r="O135" s="26">
        <f>'[1]янв'!O135*2+'[1]март'!O135*4+'[1]июль'!O135*6</f>
        <v>278.712</v>
      </c>
      <c r="P135" s="26">
        <f>'[1]янв'!P135*2+'[1]март'!P135*4+'[1]июль'!P135*6</f>
        <v>18.635999999999996</v>
      </c>
      <c r="Q135" s="26">
        <f>'[1]янв'!S135*2+'[1]март'!S135*4+'[1]июль'!S135*6</f>
        <v>49.354</v>
      </c>
      <c r="R135" s="26">
        <v>0</v>
      </c>
      <c r="S135" s="26">
        <f>'[1]янв'!T135*2+'[1]март'!T135*4+'[1]июль'!T135*6</f>
        <v>7.542000000000001</v>
      </c>
    </row>
    <row r="136" spans="1:19" ht="15.75" customHeight="1" hidden="1">
      <c r="A136" s="20" t="s">
        <v>122</v>
      </c>
      <c r="B136" s="21">
        <f>SUM(C136:N136)</f>
        <v>0</v>
      </c>
      <c r="C136" s="21">
        <f aca="true" t="shared" si="27" ref="C136:N136">C137+C142+C147+C148+C149+C150+C151+C152+C153+C154+C155+C156</f>
        <v>0</v>
      </c>
      <c r="D136" s="21">
        <f t="shared" si="27"/>
        <v>0</v>
      </c>
      <c r="E136" s="21">
        <f t="shared" si="27"/>
        <v>0</v>
      </c>
      <c r="F136" s="30">
        <f t="shared" si="27"/>
        <v>0</v>
      </c>
      <c r="G136" s="31">
        <f t="shared" si="27"/>
        <v>0</v>
      </c>
      <c r="H136" s="31">
        <f t="shared" si="27"/>
        <v>0</v>
      </c>
      <c r="I136" s="31">
        <f t="shared" si="27"/>
        <v>0</v>
      </c>
      <c r="J136" s="31">
        <f t="shared" si="27"/>
        <v>0</v>
      </c>
      <c r="K136" s="31">
        <f t="shared" si="27"/>
        <v>0</v>
      </c>
      <c r="L136" s="31">
        <f t="shared" si="27"/>
        <v>0</v>
      </c>
      <c r="M136" s="31">
        <f t="shared" si="27"/>
        <v>0</v>
      </c>
      <c r="N136" s="32">
        <f t="shared" si="27"/>
        <v>0</v>
      </c>
      <c r="O136" s="18">
        <f>'[1]янв'!O136*2+'[1]март'!O136*4+'[1]июль'!O136*6</f>
        <v>0</v>
      </c>
      <c r="P136" s="18">
        <f>'[1]янв'!P136*2+'[1]март'!P136*4+'[1]июль'!P136*6</f>
        <v>0</v>
      </c>
      <c r="Q136" s="18">
        <f>'[1]янв'!S136*2+'[1]март'!S136*4+'[1]июль'!S136*6</f>
        <v>0</v>
      </c>
      <c r="R136" s="18">
        <v>0</v>
      </c>
      <c r="S136" s="18">
        <f>'[1]янв'!T136*2+'[1]март'!T136*4+'[1]июль'!T136*6</f>
        <v>0</v>
      </c>
    </row>
    <row r="137" spans="1:19" ht="15.75" customHeight="1" hidden="1">
      <c r="A137" s="33" t="s">
        <v>123</v>
      </c>
      <c r="B137" s="34">
        <f>SUM(C137:N137)</f>
        <v>0</v>
      </c>
      <c r="C137" s="34">
        <f aca="true" t="shared" si="28" ref="C137:N137">C138+C139+C140+C141</f>
        <v>0</v>
      </c>
      <c r="D137" s="34">
        <f t="shared" si="28"/>
        <v>0</v>
      </c>
      <c r="E137" s="34">
        <f t="shared" si="28"/>
        <v>0</v>
      </c>
      <c r="F137" s="35">
        <f t="shared" si="28"/>
        <v>0</v>
      </c>
      <c r="G137" s="36">
        <f t="shared" si="28"/>
        <v>0</v>
      </c>
      <c r="H137" s="36">
        <f t="shared" si="28"/>
        <v>0</v>
      </c>
      <c r="I137" s="36">
        <f t="shared" si="28"/>
        <v>0</v>
      </c>
      <c r="J137" s="36">
        <f t="shared" si="28"/>
        <v>0</v>
      </c>
      <c r="K137" s="36">
        <f t="shared" si="28"/>
        <v>0</v>
      </c>
      <c r="L137" s="36">
        <f t="shared" si="28"/>
        <v>0</v>
      </c>
      <c r="M137" s="36">
        <f t="shared" si="28"/>
        <v>0</v>
      </c>
      <c r="N137" s="37">
        <f t="shared" si="28"/>
        <v>0</v>
      </c>
      <c r="O137" s="18">
        <f>'[1]янв'!O137*2+'[1]март'!O137*4+'[1]июль'!O137*6</f>
        <v>0</v>
      </c>
      <c r="P137" s="18">
        <f>'[1]янв'!P137*2+'[1]март'!P137*4+'[1]июль'!P137*6</f>
        <v>0</v>
      </c>
      <c r="Q137" s="18">
        <f>'[1]янв'!S137*2+'[1]март'!S137*4+'[1]июль'!S137*6</f>
        <v>0</v>
      </c>
      <c r="R137" s="18">
        <v>0</v>
      </c>
      <c r="S137" s="18">
        <f>'[1]янв'!T137*2+'[1]март'!T137*4+'[1]июль'!T137*6</f>
        <v>0</v>
      </c>
    </row>
    <row r="138" spans="1:19" ht="15.75" customHeight="1" hidden="1">
      <c r="A138" s="22" t="s">
        <v>72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'[1]янв'!O138*2+'[1]март'!O138*4+'[1]июль'!O138*6</f>
        <v>0</v>
      </c>
      <c r="P138" s="18">
        <f>'[1]янв'!P138*2+'[1]март'!P138*4+'[1]июль'!P138*6</f>
        <v>0</v>
      </c>
      <c r="Q138" s="18">
        <f>'[1]янв'!S138*2+'[1]март'!S138*4+'[1]июль'!S138*6</f>
        <v>0</v>
      </c>
      <c r="R138" s="18">
        <v>0</v>
      </c>
      <c r="S138" s="18">
        <f>'[1]янв'!T138*2+'[1]март'!T138*4+'[1]июль'!T138*6</f>
        <v>0</v>
      </c>
    </row>
    <row r="139" spans="1:19" ht="15.75" customHeight="1" hidden="1">
      <c r="A139" s="22" t="s">
        <v>107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'[1]янв'!O139*2+'[1]март'!O139*4+'[1]июль'!O139*6</f>
        <v>0</v>
      </c>
      <c r="P139" s="18">
        <f>'[1]янв'!P139*2+'[1]март'!P139*4+'[1]июль'!P139*6</f>
        <v>0</v>
      </c>
      <c r="Q139" s="18">
        <f>'[1]янв'!S139*2+'[1]март'!S139*4+'[1]июль'!S139*6</f>
        <v>0</v>
      </c>
      <c r="R139" s="18">
        <v>0</v>
      </c>
      <c r="S139" s="18">
        <f>'[1]янв'!T139*2+'[1]март'!T139*4+'[1]июль'!T139*6</f>
        <v>0</v>
      </c>
    </row>
    <row r="140" spans="1:19" ht="15.75" customHeight="1" hidden="1">
      <c r="A140" s="22" t="s">
        <v>124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'[1]янв'!O140*2+'[1]март'!O140*4+'[1]июль'!O140*6</f>
        <v>0</v>
      </c>
      <c r="P140" s="18">
        <f>'[1]янв'!P140*2+'[1]март'!P140*4+'[1]июль'!P140*6</f>
        <v>0</v>
      </c>
      <c r="Q140" s="18">
        <f>'[1]янв'!S140*2+'[1]март'!S140*4+'[1]июль'!S140*6</f>
        <v>0</v>
      </c>
      <c r="R140" s="18">
        <v>0</v>
      </c>
      <c r="S140" s="18">
        <f>'[1]янв'!T140*2+'[1]март'!T140*4+'[1]июль'!T140*6</f>
        <v>0</v>
      </c>
    </row>
    <row r="141" spans="1:19" ht="15.75" customHeight="1" hidden="1">
      <c r="A141" s="22" t="s">
        <v>75</v>
      </c>
      <c r="B141" s="3">
        <v>0</v>
      </c>
      <c r="C141" s="3">
        <v>0</v>
      </c>
      <c r="D141" s="3">
        <v>0</v>
      </c>
      <c r="E141" s="3">
        <v>0</v>
      </c>
      <c r="F141" s="23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5">
        <v>0</v>
      </c>
      <c r="O141" s="18">
        <f>'[1]янв'!O141*2+'[1]март'!O141*4+'[1]июль'!O141*6</f>
        <v>0</v>
      </c>
      <c r="P141" s="18">
        <f>'[1]янв'!P141*2+'[1]март'!P141*4+'[1]июль'!P141*6</f>
        <v>0</v>
      </c>
      <c r="Q141" s="18">
        <f>'[1]янв'!S141*2+'[1]март'!S141*4+'[1]июль'!S141*6</f>
        <v>0</v>
      </c>
      <c r="R141" s="18">
        <v>0</v>
      </c>
      <c r="S141" s="18">
        <f>'[1]янв'!T141*2+'[1]март'!T141*4+'[1]июль'!T141*6</f>
        <v>0</v>
      </c>
    </row>
    <row r="142" spans="1:19" ht="15.75" customHeight="1" hidden="1">
      <c r="A142" s="33" t="s">
        <v>125</v>
      </c>
      <c r="B142" s="34">
        <f>SUM(C142:N142)</f>
        <v>0</v>
      </c>
      <c r="C142" s="34">
        <f aca="true" t="shared" si="29" ref="C142:N142">C143+C144+C145+C146</f>
        <v>0</v>
      </c>
      <c r="D142" s="34">
        <f t="shared" si="29"/>
        <v>0</v>
      </c>
      <c r="E142" s="34">
        <f t="shared" si="29"/>
        <v>0</v>
      </c>
      <c r="F142" s="35">
        <f t="shared" si="29"/>
        <v>0</v>
      </c>
      <c r="G142" s="36">
        <f t="shared" si="29"/>
        <v>0</v>
      </c>
      <c r="H142" s="36">
        <f t="shared" si="29"/>
        <v>0</v>
      </c>
      <c r="I142" s="36">
        <f t="shared" si="29"/>
        <v>0</v>
      </c>
      <c r="J142" s="36">
        <f t="shared" si="29"/>
        <v>0</v>
      </c>
      <c r="K142" s="36">
        <f t="shared" si="29"/>
        <v>0</v>
      </c>
      <c r="L142" s="36">
        <f t="shared" si="29"/>
        <v>0</v>
      </c>
      <c r="M142" s="36">
        <f t="shared" si="29"/>
        <v>0</v>
      </c>
      <c r="N142" s="37">
        <f t="shared" si="29"/>
        <v>0</v>
      </c>
      <c r="O142" s="18">
        <f>'[1]янв'!O142*2+'[1]март'!O142*4+'[1]июль'!O142*6</f>
        <v>0</v>
      </c>
      <c r="P142" s="18">
        <f>'[1]янв'!P142*2+'[1]март'!P142*4+'[1]июль'!P142*6</f>
        <v>0</v>
      </c>
      <c r="Q142" s="18">
        <f>'[1]янв'!S142*2+'[1]март'!S142*4+'[1]июль'!S142*6</f>
        <v>0</v>
      </c>
      <c r="R142" s="18">
        <v>0</v>
      </c>
      <c r="S142" s="18">
        <f>'[1]янв'!T142*2+'[1]март'!T142*4+'[1]июль'!T142*6</f>
        <v>0</v>
      </c>
    </row>
    <row r="143" spans="1:19" ht="15.75" customHeight="1" hidden="1">
      <c r="A143" s="22" t="s">
        <v>77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'[1]янв'!O143*2+'[1]март'!O143*4+'[1]июль'!O143*6</f>
        <v>0</v>
      </c>
      <c r="P143" s="18">
        <f>'[1]янв'!P143*2+'[1]март'!P143*4+'[1]июль'!P143*6</f>
        <v>0</v>
      </c>
      <c r="Q143" s="18">
        <f>'[1]янв'!S143*2+'[1]март'!S143*4+'[1]июль'!S143*6</f>
        <v>0</v>
      </c>
      <c r="R143" s="18">
        <v>0</v>
      </c>
      <c r="S143" s="18">
        <f>'[1]янв'!T143*2+'[1]март'!T143*4+'[1]июль'!T143*6</f>
        <v>0</v>
      </c>
    </row>
    <row r="144" spans="1:19" ht="15.75" customHeight="1" hidden="1">
      <c r="A144" s="22" t="s">
        <v>126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'[1]янв'!O144*2+'[1]март'!O144*4+'[1]июль'!O144*6</f>
        <v>0</v>
      </c>
      <c r="P144" s="18">
        <f>'[1]янв'!P144*2+'[1]март'!P144*4+'[1]июль'!P144*6</f>
        <v>0</v>
      </c>
      <c r="Q144" s="18">
        <f>'[1]янв'!S144*2+'[1]март'!S144*4+'[1]июль'!S144*6</f>
        <v>0</v>
      </c>
      <c r="R144" s="18">
        <v>0</v>
      </c>
      <c r="S144" s="18">
        <f>'[1]янв'!T144*2+'[1]март'!T144*4+'[1]июль'!T144*6</f>
        <v>0</v>
      </c>
    </row>
    <row r="145" spans="1:19" ht="15.75" customHeight="1" hidden="1">
      <c r="A145" s="22" t="s">
        <v>127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'[1]янв'!O145*2+'[1]март'!O145*4+'[1]июль'!O145*6</f>
        <v>0</v>
      </c>
      <c r="P145" s="18">
        <f>'[1]янв'!P145*2+'[1]март'!P145*4+'[1]июль'!P145*6</f>
        <v>0</v>
      </c>
      <c r="Q145" s="18">
        <f>'[1]янв'!S145*2+'[1]март'!S145*4+'[1]июль'!S145*6</f>
        <v>0</v>
      </c>
      <c r="R145" s="18">
        <v>0</v>
      </c>
      <c r="S145" s="18">
        <f>'[1]янв'!T145*2+'[1]март'!T145*4+'[1]июль'!T145*6</f>
        <v>0</v>
      </c>
    </row>
    <row r="146" spans="1:19" ht="15.75" customHeight="1" hidden="1">
      <c r="A146" s="22" t="s">
        <v>80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'[1]янв'!O146*2+'[1]март'!O146*4+'[1]июль'!O146*6</f>
        <v>0</v>
      </c>
      <c r="P146" s="18">
        <f>'[1]янв'!P146*2+'[1]март'!P146*4+'[1]июль'!P146*6</f>
        <v>0</v>
      </c>
      <c r="Q146" s="18">
        <f>'[1]янв'!S146*2+'[1]март'!S146*4+'[1]июль'!S146*6</f>
        <v>0</v>
      </c>
      <c r="R146" s="18">
        <v>0</v>
      </c>
      <c r="S146" s="18">
        <f>'[1]янв'!T146*2+'[1]март'!T146*4+'[1]июль'!T146*6</f>
        <v>0</v>
      </c>
    </row>
    <row r="147" spans="1:19" ht="15.75" customHeight="1" hidden="1">
      <c r="A147" s="22" t="s">
        <v>128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'[1]янв'!O147*2+'[1]март'!O147*4+'[1]июль'!O147*6</f>
        <v>0</v>
      </c>
      <c r="P147" s="18">
        <f>'[1]янв'!P147*2+'[1]март'!P147*4+'[1]июль'!P147*6</f>
        <v>0</v>
      </c>
      <c r="Q147" s="18">
        <f>'[1]янв'!S147*2+'[1]март'!S147*4+'[1]июль'!S147*6</f>
        <v>0</v>
      </c>
      <c r="R147" s="18">
        <v>0</v>
      </c>
      <c r="S147" s="18">
        <f>'[1]янв'!T147*2+'[1]март'!T147*4+'[1]июль'!T147*6</f>
        <v>0</v>
      </c>
    </row>
    <row r="148" spans="1:19" ht="15.75" customHeight="1" hidden="1">
      <c r="A148" s="22" t="s">
        <v>129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'[1]янв'!O148*2+'[1]март'!O148*4+'[1]июль'!O148*6</f>
        <v>0</v>
      </c>
      <c r="P148" s="18">
        <f>'[1]янв'!P148*2+'[1]март'!P148*4+'[1]июль'!P148*6</f>
        <v>0</v>
      </c>
      <c r="Q148" s="18">
        <f>'[1]янв'!S148*2+'[1]март'!S148*4+'[1]июль'!S148*6</f>
        <v>0</v>
      </c>
      <c r="R148" s="18">
        <v>0</v>
      </c>
      <c r="S148" s="18">
        <f>'[1]янв'!T148*2+'[1]март'!T148*4+'[1]июль'!T148*6</f>
        <v>0</v>
      </c>
    </row>
    <row r="149" spans="1:19" ht="15.75" customHeight="1" hidden="1">
      <c r="A149" s="22" t="s">
        <v>130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'[1]янв'!O149*2+'[1]март'!O149*4+'[1]июль'!O149*6</f>
        <v>0</v>
      </c>
      <c r="P149" s="18">
        <f>'[1]янв'!P149*2+'[1]март'!P149*4+'[1]июль'!P149*6</f>
        <v>0</v>
      </c>
      <c r="Q149" s="18">
        <f>'[1]янв'!S149*2+'[1]март'!S149*4+'[1]июль'!S149*6</f>
        <v>0</v>
      </c>
      <c r="R149" s="18">
        <v>0</v>
      </c>
      <c r="S149" s="18">
        <f>'[1]янв'!T149*2+'[1]март'!T149*4+'[1]июль'!T149*6</f>
        <v>0</v>
      </c>
    </row>
    <row r="150" spans="1:19" ht="15.75" customHeight="1" hidden="1">
      <c r="A150" s="22" t="s">
        <v>131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'[1]янв'!O150*2+'[1]март'!O150*4+'[1]июль'!O150*6</f>
        <v>0</v>
      </c>
      <c r="P150" s="18">
        <f>'[1]янв'!P150*2+'[1]март'!P150*4+'[1]июль'!P150*6</f>
        <v>0</v>
      </c>
      <c r="Q150" s="18">
        <f>'[1]янв'!S150*2+'[1]март'!S150*4+'[1]июль'!S150*6</f>
        <v>0</v>
      </c>
      <c r="R150" s="18">
        <v>0</v>
      </c>
      <c r="S150" s="18">
        <f>'[1]янв'!T150*2+'[1]март'!T150*4+'[1]июль'!T150*6</f>
        <v>0</v>
      </c>
    </row>
    <row r="151" spans="1:19" ht="15.75" customHeight="1" hidden="1">
      <c r="A151" s="22" t="s">
        <v>132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'[1]янв'!O151*2+'[1]март'!O151*4+'[1]июль'!O151*6</f>
        <v>0</v>
      </c>
      <c r="P151" s="18">
        <f>'[1]янв'!P151*2+'[1]март'!P151*4+'[1]июль'!P151*6</f>
        <v>0</v>
      </c>
      <c r="Q151" s="18">
        <f>'[1]янв'!S151*2+'[1]март'!S151*4+'[1]июль'!S151*6</f>
        <v>0</v>
      </c>
      <c r="R151" s="18">
        <v>0</v>
      </c>
      <c r="S151" s="18">
        <f>'[1]янв'!T151*2+'[1]март'!T151*4+'[1]июль'!T151*6</f>
        <v>0</v>
      </c>
    </row>
    <row r="152" spans="1:19" ht="15.75" customHeight="1" hidden="1">
      <c r="A152" s="22" t="s">
        <v>133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'[1]янв'!O152*2+'[1]март'!O152*4+'[1]июль'!O152*6</f>
        <v>0</v>
      </c>
      <c r="P152" s="18">
        <f>'[1]янв'!P152*2+'[1]март'!P152*4+'[1]июль'!P152*6</f>
        <v>0</v>
      </c>
      <c r="Q152" s="18">
        <f>'[1]янв'!S152*2+'[1]март'!S152*4+'[1]июль'!S152*6</f>
        <v>0</v>
      </c>
      <c r="R152" s="18">
        <v>0</v>
      </c>
      <c r="S152" s="18">
        <f>'[1]янв'!T152*2+'[1]март'!T152*4+'[1]июль'!T152*6</f>
        <v>0</v>
      </c>
    </row>
    <row r="153" spans="1:19" ht="15.75" customHeight="1" hidden="1">
      <c r="A153" s="22" t="s">
        <v>134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'[1]янв'!O153*2+'[1]март'!O153*4+'[1]июль'!O153*6</f>
        <v>0</v>
      </c>
      <c r="P153" s="18">
        <f>'[1]янв'!P153*2+'[1]март'!P153*4+'[1]июль'!P153*6</f>
        <v>0</v>
      </c>
      <c r="Q153" s="18">
        <f>'[1]янв'!S153*2+'[1]март'!S153*4+'[1]июль'!S153*6</f>
        <v>0</v>
      </c>
      <c r="R153" s="18">
        <v>0</v>
      </c>
      <c r="S153" s="18">
        <f>'[1]янв'!T153*2+'[1]март'!T153*4+'[1]июль'!T153*6</f>
        <v>0</v>
      </c>
    </row>
    <row r="154" spans="1:19" ht="15.75" customHeight="1" hidden="1">
      <c r="A154" s="22" t="s">
        <v>135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'[1]янв'!O154*2+'[1]март'!O154*4+'[1]июль'!O154*6</f>
        <v>0</v>
      </c>
      <c r="P154" s="18">
        <f>'[1]янв'!P154*2+'[1]март'!P154*4+'[1]июль'!P154*6</f>
        <v>0</v>
      </c>
      <c r="Q154" s="18">
        <f>'[1]янв'!S154*2+'[1]март'!S154*4+'[1]июль'!S154*6</f>
        <v>0</v>
      </c>
      <c r="R154" s="18">
        <v>0</v>
      </c>
      <c r="S154" s="18">
        <f>'[1]янв'!T154*2+'[1]март'!T154*4+'[1]июль'!T154*6</f>
        <v>0</v>
      </c>
    </row>
    <row r="155" spans="1:19" ht="15.75" customHeight="1" hidden="1">
      <c r="A155" s="22" t="s">
        <v>136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'[1]янв'!O155*2+'[1]март'!O155*4+'[1]июль'!O155*6</f>
        <v>0</v>
      </c>
      <c r="P155" s="18">
        <f>'[1]янв'!P155*2+'[1]март'!P155*4+'[1]июль'!P155*6</f>
        <v>0</v>
      </c>
      <c r="Q155" s="18">
        <f>'[1]янв'!S155*2+'[1]март'!S155*4+'[1]июль'!S155*6</f>
        <v>0</v>
      </c>
      <c r="R155" s="18">
        <v>0</v>
      </c>
      <c r="S155" s="18">
        <f>'[1]янв'!T155*2+'[1]март'!T155*4+'[1]июль'!T155*6</f>
        <v>0</v>
      </c>
    </row>
    <row r="156" spans="1:19" ht="15.75" customHeight="1" hidden="1">
      <c r="A156" s="22" t="s">
        <v>137</v>
      </c>
      <c r="B156" s="3">
        <v>0</v>
      </c>
      <c r="C156" s="3">
        <v>0</v>
      </c>
      <c r="D156" s="3">
        <v>0</v>
      </c>
      <c r="E156" s="3">
        <v>0</v>
      </c>
      <c r="F156" s="2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>
        <v>0</v>
      </c>
      <c r="O156" s="18">
        <f>'[1]янв'!O156*2+'[1]март'!O156*4+'[1]июль'!O156*6</f>
        <v>0</v>
      </c>
      <c r="P156" s="18">
        <f>'[1]янв'!P156*2+'[1]март'!P156*4+'[1]июль'!P156*6</f>
        <v>0</v>
      </c>
      <c r="Q156" s="18">
        <f>'[1]янв'!S156*2+'[1]март'!S156*4+'[1]июль'!S156*6</f>
        <v>0</v>
      </c>
      <c r="R156" s="18">
        <v>0</v>
      </c>
      <c r="S156" s="18">
        <f>'[1]янв'!T156*2+'[1]март'!T156*4+'[1]июль'!T156*6</f>
        <v>0</v>
      </c>
    </row>
    <row r="157" spans="1:19" ht="15.75" customHeight="1" hidden="1">
      <c r="A157" s="20" t="s">
        <v>138</v>
      </c>
      <c r="B157" s="21">
        <f>SUM(C157:N157)</f>
        <v>0</v>
      </c>
      <c r="C157" s="21">
        <f aca="true" t="shared" si="30" ref="C157:N157">C158+C163+C168+C169+C170+C171+C172+C173+C174+C175+C176</f>
        <v>0</v>
      </c>
      <c r="D157" s="21">
        <f t="shared" si="30"/>
        <v>0</v>
      </c>
      <c r="E157" s="21">
        <f t="shared" si="30"/>
        <v>0</v>
      </c>
      <c r="F157" s="30">
        <f t="shared" si="30"/>
        <v>0</v>
      </c>
      <c r="G157" s="31">
        <f t="shared" si="30"/>
        <v>0</v>
      </c>
      <c r="H157" s="31">
        <f t="shared" si="30"/>
        <v>0</v>
      </c>
      <c r="I157" s="31">
        <f t="shared" si="30"/>
        <v>0</v>
      </c>
      <c r="J157" s="31">
        <f t="shared" si="30"/>
        <v>0</v>
      </c>
      <c r="K157" s="31">
        <f t="shared" si="30"/>
        <v>0</v>
      </c>
      <c r="L157" s="31">
        <f t="shared" si="30"/>
        <v>0</v>
      </c>
      <c r="M157" s="31">
        <f t="shared" si="30"/>
        <v>0</v>
      </c>
      <c r="N157" s="32">
        <f t="shared" si="30"/>
        <v>0</v>
      </c>
      <c r="O157" s="18">
        <f>'[1]янв'!O157*2+'[1]март'!O157*4+'[1]июль'!O157*6</f>
        <v>0</v>
      </c>
      <c r="P157" s="18">
        <f>'[1]янв'!P157*2+'[1]март'!P157*4+'[1]июль'!P157*6</f>
        <v>0</v>
      </c>
      <c r="Q157" s="18">
        <f>'[1]янв'!S157*2+'[1]март'!S157*4+'[1]июль'!S157*6</f>
        <v>0</v>
      </c>
      <c r="R157" s="18">
        <v>0</v>
      </c>
      <c r="S157" s="18">
        <f>'[1]янв'!T157*2+'[1]март'!T157*4+'[1]июль'!T157*6</f>
        <v>0</v>
      </c>
    </row>
    <row r="158" spans="1:19" ht="15.75" customHeight="1" hidden="1">
      <c r="A158" s="33" t="s">
        <v>123</v>
      </c>
      <c r="B158" s="34">
        <f>SUM(C158:N158)</f>
        <v>0</v>
      </c>
      <c r="C158" s="34">
        <f aca="true" t="shared" si="31" ref="C158:N158">C159+C160+C161+C162</f>
        <v>0</v>
      </c>
      <c r="D158" s="34">
        <f t="shared" si="31"/>
        <v>0</v>
      </c>
      <c r="E158" s="34">
        <f t="shared" si="31"/>
        <v>0</v>
      </c>
      <c r="F158" s="35">
        <f t="shared" si="31"/>
        <v>0</v>
      </c>
      <c r="G158" s="36">
        <f t="shared" si="31"/>
        <v>0</v>
      </c>
      <c r="H158" s="36">
        <f t="shared" si="31"/>
        <v>0</v>
      </c>
      <c r="I158" s="36">
        <f t="shared" si="31"/>
        <v>0</v>
      </c>
      <c r="J158" s="36">
        <f t="shared" si="31"/>
        <v>0</v>
      </c>
      <c r="K158" s="36">
        <f t="shared" si="31"/>
        <v>0</v>
      </c>
      <c r="L158" s="36">
        <f t="shared" si="31"/>
        <v>0</v>
      </c>
      <c r="M158" s="36">
        <f t="shared" si="31"/>
        <v>0</v>
      </c>
      <c r="N158" s="37">
        <f t="shared" si="31"/>
        <v>0</v>
      </c>
      <c r="O158" s="18">
        <f>'[1]янв'!O158*2+'[1]март'!O158*4+'[1]июль'!O158*6</f>
        <v>0</v>
      </c>
      <c r="P158" s="18">
        <f>'[1]янв'!P158*2+'[1]март'!P158*4+'[1]июль'!P158*6</f>
        <v>0</v>
      </c>
      <c r="Q158" s="18">
        <f>'[1]янв'!S158*2+'[1]март'!S158*4+'[1]июль'!S158*6</f>
        <v>0</v>
      </c>
      <c r="R158" s="18">
        <v>0</v>
      </c>
      <c r="S158" s="18">
        <f>'[1]янв'!T158*2+'[1]март'!T158*4+'[1]июль'!T158*6</f>
        <v>0</v>
      </c>
    </row>
    <row r="159" spans="1:19" ht="15.75" customHeight="1" hidden="1">
      <c r="A159" s="22" t="s">
        <v>72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'[1]янв'!O159*2+'[1]март'!O159*4+'[1]июль'!O159*6</f>
        <v>0</v>
      </c>
      <c r="P159" s="18">
        <f>'[1]янв'!P159*2+'[1]март'!P159*4+'[1]июль'!P159*6</f>
        <v>0</v>
      </c>
      <c r="Q159" s="18">
        <f>'[1]янв'!S159*2+'[1]март'!S159*4+'[1]июль'!S159*6</f>
        <v>0</v>
      </c>
      <c r="R159" s="18">
        <v>0</v>
      </c>
      <c r="S159" s="18">
        <f>'[1]янв'!T159*2+'[1]март'!T159*4+'[1]июль'!T159*6</f>
        <v>0</v>
      </c>
    </row>
    <row r="160" spans="1:19" ht="15.75" customHeight="1" hidden="1">
      <c r="A160" s="22" t="s">
        <v>107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'[1]янв'!O160*2+'[1]март'!O160*4+'[1]июль'!O160*6</f>
        <v>0</v>
      </c>
      <c r="P160" s="18">
        <f>'[1]янв'!P160*2+'[1]март'!P160*4+'[1]июль'!P160*6</f>
        <v>0</v>
      </c>
      <c r="Q160" s="18">
        <f>'[1]янв'!S160*2+'[1]март'!S160*4+'[1]июль'!S160*6</f>
        <v>0</v>
      </c>
      <c r="R160" s="18">
        <v>0</v>
      </c>
      <c r="S160" s="18">
        <f>'[1]янв'!T160*2+'[1]март'!T160*4+'[1]июль'!T160*6</f>
        <v>0</v>
      </c>
    </row>
    <row r="161" spans="1:19" ht="15.75" customHeight="1" hidden="1">
      <c r="A161" s="22" t="s">
        <v>124</v>
      </c>
      <c r="B161" s="3">
        <f>SUM(C161:N161)</f>
        <v>0</v>
      </c>
      <c r="C161" s="3"/>
      <c r="D161" s="3"/>
      <c r="E161" s="3"/>
      <c r="F161" s="23"/>
      <c r="G161" s="24"/>
      <c r="H161" s="24">
        <v>0</v>
      </c>
      <c r="I161" s="24"/>
      <c r="J161" s="24"/>
      <c r="K161" s="24"/>
      <c r="L161" s="24"/>
      <c r="M161" s="24"/>
      <c r="N161" s="25"/>
      <c r="O161" s="18">
        <f>'[1]янв'!O161*2+'[1]март'!O161*4+'[1]июль'!O161*6</f>
        <v>0</v>
      </c>
      <c r="P161" s="18">
        <f>'[1]янв'!P161*2+'[1]март'!P161*4+'[1]июль'!P161*6</f>
        <v>0</v>
      </c>
      <c r="Q161" s="18">
        <f>'[1]янв'!S161*2+'[1]март'!S161*4+'[1]июль'!S161*6</f>
        <v>0</v>
      </c>
      <c r="R161" s="18">
        <v>0</v>
      </c>
      <c r="S161" s="18">
        <f>'[1]янв'!T161*2+'[1]март'!T161*4+'[1]июль'!T161*6</f>
        <v>0</v>
      </c>
    </row>
    <row r="162" spans="1:19" ht="15.75" customHeight="1" hidden="1">
      <c r="A162" s="22" t="s">
        <v>75</v>
      </c>
      <c r="B162" s="3">
        <v>0</v>
      </c>
      <c r="C162" s="3">
        <v>0</v>
      </c>
      <c r="D162" s="3">
        <v>0</v>
      </c>
      <c r="E162" s="3">
        <v>0</v>
      </c>
      <c r="F162" s="23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>
        <v>0</v>
      </c>
      <c r="O162" s="18">
        <f>'[1]янв'!O162*2+'[1]март'!O162*4+'[1]июль'!O162*6</f>
        <v>0</v>
      </c>
      <c r="P162" s="18">
        <f>'[1]янв'!P162*2+'[1]март'!P162*4+'[1]июль'!P162*6</f>
        <v>0</v>
      </c>
      <c r="Q162" s="18">
        <f>'[1]янв'!S162*2+'[1]март'!S162*4+'[1]июль'!S162*6</f>
        <v>0</v>
      </c>
      <c r="R162" s="18">
        <v>0</v>
      </c>
      <c r="S162" s="18">
        <f>'[1]янв'!T162*2+'[1]март'!T162*4+'[1]июль'!T162*6</f>
        <v>0</v>
      </c>
    </row>
    <row r="163" spans="1:19" ht="15.75" customHeight="1" hidden="1">
      <c r="A163" s="33" t="s">
        <v>125</v>
      </c>
      <c r="B163" s="34">
        <f>SUM(C163:N163)</f>
        <v>0</v>
      </c>
      <c r="C163" s="34">
        <f aca="true" t="shared" si="32" ref="C163:N163">C164+C165+C166+C167</f>
        <v>0</v>
      </c>
      <c r="D163" s="34">
        <f t="shared" si="32"/>
        <v>0</v>
      </c>
      <c r="E163" s="34">
        <f t="shared" si="32"/>
        <v>0</v>
      </c>
      <c r="F163" s="35">
        <f t="shared" si="32"/>
        <v>0</v>
      </c>
      <c r="G163" s="36">
        <f t="shared" si="32"/>
        <v>0</v>
      </c>
      <c r="H163" s="36">
        <f t="shared" si="32"/>
        <v>0</v>
      </c>
      <c r="I163" s="36">
        <f t="shared" si="32"/>
        <v>0</v>
      </c>
      <c r="J163" s="36">
        <f t="shared" si="32"/>
        <v>0</v>
      </c>
      <c r="K163" s="36">
        <f t="shared" si="32"/>
        <v>0</v>
      </c>
      <c r="L163" s="36">
        <f t="shared" si="32"/>
        <v>0</v>
      </c>
      <c r="M163" s="36">
        <f t="shared" si="32"/>
        <v>0</v>
      </c>
      <c r="N163" s="37">
        <f t="shared" si="32"/>
        <v>0</v>
      </c>
      <c r="O163" s="18">
        <f>'[1]янв'!O163*2+'[1]март'!O163*4+'[1]июль'!O163*6</f>
        <v>0</v>
      </c>
      <c r="P163" s="18">
        <f>'[1]янв'!P163*2+'[1]март'!P163*4+'[1]июль'!P163*6</f>
        <v>0</v>
      </c>
      <c r="Q163" s="18">
        <f>'[1]янв'!S163*2+'[1]март'!S163*4+'[1]июль'!S163*6</f>
        <v>0</v>
      </c>
      <c r="R163" s="18">
        <v>0</v>
      </c>
      <c r="S163" s="18">
        <f>'[1]янв'!T163*2+'[1]март'!T163*4+'[1]июль'!T163*6</f>
        <v>0</v>
      </c>
    </row>
    <row r="164" spans="1:19" ht="15.75" customHeight="1" hidden="1">
      <c r="A164" s="22" t="s">
        <v>77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'[1]янв'!O164*2+'[1]март'!O164*4+'[1]июль'!O164*6</f>
        <v>0</v>
      </c>
      <c r="P164" s="18">
        <f>'[1]янв'!P164*2+'[1]март'!P164*4+'[1]июль'!P164*6</f>
        <v>0</v>
      </c>
      <c r="Q164" s="18">
        <f>'[1]янв'!S164*2+'[1]март'!S164*4+'[1]июль'!S164*6</f>
        <v>0</v>
      </c>
      <c r="R164" s="18">
        <v>0</v>
      </c>
      <c r="S164" s="18">
        <f>'[1]янв'!T164*2+'[1]март'!T164*4+'[1]июль'!T164*6</f>
        <v>0</v>
      </c>
    </row>
    <row r="165" spans="1:19" ht="15.75" customHeight="1" hidden="1">
      <c r="A165" s="22" t="s">
        <v>126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'[1]янв'!O165*2+'[1]март'!O165*4+'[1]июль'!O165*6</f>
        <v>0</v>
      </c>
      <c r="P165" s="18">
        <f>'[1]янв'!P165*2+'[1]март'!P165*4+'[1]июль'!P165*6</f>
        <v>0</v>
      </c>
      <c r="Q165" s="18">
        <f>'[1]янв'!S165*2+'[1]март'!S165*4+'[1]июль'!S165*6</f>
        <v>0</v>
      </c>
      <c r="R165" s="18">
        <v>0</v>
      </c>
      <c r="S165" s="18">
        <f>'[1]янв'!T165*2+'[1]март'!T165*4+'[1]июль'!T165*6</f>
        <v>0</v>
      </c>
    </row>
    <row r="166" spans="1:19" ht="15.75" customHeight="1" hidden="1">
      <c r="A166" s="22" t="s">
        <v>127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'[1]янв'!O166*2+'[1]март'!O166*4+'[1]июль'!O166*6</f>
        <v>0</v>
      </c>
      <c r="P166" s="18">
        <f>'[1]янв'!P166*2+'[1]март'!P166*4+'[1]июль'!P166*6</f>
        <v>0</v>
      </c>
      <c r="Q166" s="18">
        <f>'[1]янв'!S166*2+'[1]март'!S166*4+'[1]июль'!S166*6</f>
        <v>0</v>
      </c>
      <c r="R166" s="18">
        <v>0</v>
      </c>
      <c r="S166" s="18">
        <f>'[1]янв'!T166*2+'[1]март'!T166*4+'[1]июль'!T166*6</f>
        <v>0</v>
      </c>
    </row>
    <row r="167" spans="1:19" ht="15.75" customHeight="1" hidden="1">
      <c r="A167" s="22" t="s">
        <v>80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'[1]янв'!O167*2+'[1]март'!O167*4+'[1]июль'!O167*6</f>
        <v>0</v>
      </c>
      <c r="P167" s="18">
        <f>'[1]янв'!P167*2+'[1]март'!P167*4+'[1]июль'!P167*6</f>
        <v>0</v>
      </c>
      <c r="Q167" s="18">
        <f>'[1]янв'!S167*2+'[1]март'!S167*4+'[1]июль'!S167*6</f>
        <v>0</v>
      </c>
      <c r="R167" s="18">
        <v>0</v>
      </c>
      <c r="S167" s="18">
        <f>'[1]янв'!T167*2+'[1]март'!T167*4+'[1]июль'!T167*6</f>
        <v>0</v>
      </c>
    </row>
    <row r="168" spans="1:19" ht="15.75" customHeight="1" hidden="1">
      <c r="A168" s="22" t="s">
        <v>128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'[1]янв'!O168*2+'[1]март'!O168*4+'[1]июль'!O168*6</f>
        <v>0</v>
      </c>
      <c r="P168" s="18">
        <f>'[1]янв'!P168*2+'[1]март'!P168*4+'[1]июль'!P168*6</f>
        <v>0</v>
      </c>
      <c r="Q168" s="18">
        <f>'[1]янв'!S168*2+'[1]март'!S168*4+'[1]июль'!S168*6</f>
        <v>0</v>
      </c>
      <c r="R168" s="18">
        <v>0</v>
      </c>
      <c r="S168" s="18">
        <f>'[1]янв'!T168*2+'[1]март'!T168*4+'[1]июль'!T168*6</f>
        <v>0</v>
      </c>
    </row>
    <row r="169" spans="1:19" ht="15.75" customHeight="1" hidden="1">
      <c r="A169" s="22" t="s">
        <v>129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'[1]янв'!O169*2+'[1]март'!O169*4+'[1]июль'!O169*6</f>
        <v>0</v>
      </c>
      <c r="P169" s="18">
        <f>'[1]янв'!P169*2+'[1]март'!P169*4+'[1]июль'!P169*6</f>
        <v>0</v>
      </c>
      <c r="Q169" s="18">
        <f>'[1]янв'!S169*2+'[1]март'!S169*4+'[1]июль'!S169*6</f>
        <v>0</v>
      </c>
      <c r="R169" s="18">
        <v>0</v>
      </c>
      <c r="S169" s="18">
        <f>'[1]янв'!T169*2+'[1]март'!T169*4+'[1]июль'!T169*6</f>
        <v>0</v>
      </c>
    </row>
    <row r="170" spans="1:19" ht="15.75" customHeight="1" hidden="1">
      <c r="A170" s="22" t="s">
        <v>139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'[1]янв'!O170*2+'[1]март'!O170*4+'[1]июль'!O170*6</f>
        <v>0</v>
      </c>
      <c r="P170" s="18">
        <f>'[1]янв'!P170*2+'[1]март'!P170*4+'[1]июль'!P170*6</f>
        <v>0</v>
      </c>
      <c r="Q170" s="18">
        <f>'[1]янв'!S170*2+'[1]март'!S170*4+'[1]июль'!S170*6</f>
        <v>0</v>
      </c>
      <c r="R170" s="18">
        <v>0</v>
      </c>
      <c r="S170" s="18">
        <f>'[1]янв'!T170*2+'[1]март'!T170*4+'[1]июль'!T170*6</f>
        <v>0</v>
      </c>
    </row>
    <row r="171" spans="1:19" ht="15.75" customHeight="1" hidden="1">
      <c r="A171" s="22" t="s">
        <v>140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'[1]янв'!O171*2+'[1]март'!O171*4+'[1]июль'!O171*6</f>
        <v>0</v>
      </c>
      <c r="P171" s="18">
        <f>'[1]янв'!P171*2+'[1]март'!P171*4+'[1]июль'!P171*6</f>
        <v>0</v>
      </c>
      <c r="Q171" s="18">
        <f>'[1]янв'!S171*2+'[1]март'!S171*4+'[1]июль'!S171*6</f>
        <v>0</v>
      </c>
      <c r="R171" s="18">
        <v>0</v>
      </c>
      <c r="S171" s="18">
        <f>'[1]янв'!T171*2+'[1]март'!T171*4+'[1]июль'!T171*6</f>
        <v>0</v>
      </c>
    </row>
    <row r="172" spans="1:19" ht="15.75" customHeight="1" hidden="1">
      <c r="A172" s="22" t="s">
        <v>141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'[1]янв'!O172*2+'[1]март'!O172*4+'[1]июль'!O172*6</f>
        <v>0</v>
      </c>
      <c r="P172" s="18">
        <f>'[1]янв'!P172*2+'[1]март'!P172*4+'[1]июль'!P172*6</f>
        <v>0</v>
      </c>
      <c r="Q172" s="18">
        <f>'[1]янв'!S172*2+'[1]март'!S172*4+'[1]июль'!S172*6</f>
        <v>0</v>
      </c>
      <c r="R172" s="18">
        <v>0</v>
      </c>
      <c r="S172" s="18">
        <f>'[1]янв'!T172*2+'[1]март'!T172*4+'[1]июль'!T172*6</f>
        <v>0</v>
      </c>
    </row>
    <row r="173" spans="1:19" ht="15.75" customHeight="1" hidden="1">
      <c r="A173" s="22" t="s">
        <v>142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'[1]янв'!O173*2+'[1]март'!O173*4+'[1]июль'!O173*6</f>
        <v>0</v>
      </c>
      <c r="P173" s="18">
        <f>'[1]янв'!P173*2+'[1]март'!P173*4+'[1]июль'!P173*6</f>
        <v>0</v>
      </c>
      <c r="Q173" s="18">
        <f>'[1]янв'!S173*2+'[1]март'!S173*4+'[1]июль'!S173*6</f>
        <v>0</v>
      </c>
      <c r="R173" s="18">
        <v>0</v>
      </c>
      <c r="S173" s="18">
        <f>'[1]янв'!T173*2+'[1]март'!T173*4+'[1]июль'!T173*6</f>
        <v>0</v>
      </c>
    </row>
    <row r="174" spans="1:19" ht="15.75" customHeight="1" hidden="1">
      <c r="A174" s="22" t="s">
        <v>143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'[1]янв'!O174*2+'[1]март'!O174*4+'[1]июль'!O174*6</f>
        <v>0</v>
      </c>
      <c r="P174" s="18">
        <f>'[1]янв'!P174*2+'[1]март'!P174*4+'[1]июль'!P174*6</f>
        <v>0</v>
      </c>
      <c r="Q174" s="18">
        <f>'[1]янв'!S174*2+'[1]март'!S174*4+'[1]июль'!S174*6</f>
        <v>0</v>
      </c>
      <c r="R174" s="18">
        <v>0</v>
      </c>
      <c r="S174" s="18">
        <f>'[1]янв'!T174*2+'[1]март'!T174*4+'[1]июль'!T174*6</f>
        <v>0</v>
      </c>
    </row>
    <row r="175" spans="1:19" ht="15.75" customHeight="1" hidden="1">
      <c r="A175" s="22" t="s">
        <v>144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'[1]янв'!O175*2+'[1]март'!O175*4+'[1]июль'!O175*6</f>
        <v>0</v>
      </c>
      <c r="P175" s="18">
        <f>'[1]янв'!P175*2+'[1]март'!P175*4+'[1]июль'!P175*6</f>
        <v>0</v>
      </c>
      <c r="Q175" s="18">
        <f>'[1]янв'!S175*2+'[1]март'!S175*4+'[1]июль'!S175*6</f>
        <v>0</v>
      </c>
      <c r="R175" s="18">
        <v>0</v>
      </c>
      <c r="S175" s="18">
        <f>'[1]янв'!T175*2+'[1]март'!T175*4+'[1]июль'!T175*6</f>
        <v>0</v>
      </c>
    </row>
    <row r="176" spans="1:19" ht="15.75" customHeight="1" hidden="1">
      <c r="A176" s="22" t="s">
        <v>145</v>
      </c>
      <c r="B176" s="3">
        <v>0</v>
      </c>
      <c r="C176" s="3">
        <v>0</v>
      </c>
      <c r="D176" s="3">
        <v>0</v>
      </c>
      <c r="E176" s="3">
        <v>0</v>
      </c>
      <c r="F176" s="23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v>0</v>
      </c>
      <c r="O176" s="18">
        <f>'[1]янв'!O176*2+'[1]март'!O176*4+'[1]июль'!O176*6</f>
        <v>0</v>
      </c>
      <c r="P176" s="18">
        <f>'[1]янв'!P176*2+'[1]март'!P176*4+'[1]июль'!P176*6</f>
        <v>0</v>
      </c>
      <c r="Q176" s="18">
        <f>'[1]янв'!S176*2+'[1]март'!S176*4+'[1]июль'!S176*6</f>
        <v>0</v>
      </c>
      <c r="R176" s="18">
        <v>0</v>
      </c>
      <c r="S176" s="18">
        <f>'[1]янв'!T176*2+'[1]март'!T176*4+'[1]июль'!T176*6</f>
        <v>0</v>
      </c>
    </row>
    <row r="177" spans="1:19" ht="15.75" customHeight="1" hidden="1">
      <c r="A177" s="20" t="s">
        <v>146</v>
      </c>
      <c r="B177" s="21">
        <f>SUM(C177:N177)</f>
        <v>0</v>
      </c>
      <c r="C177" s="21">
        <f aca="true" t="shared" si="33" ref="C177:N177">C178+C183+C188+C189+C190+C191+C192+C193+C194+C195+C196</f>
        <v>0</v>
      </c>
      <c r="D177" s="21">
        <f t="shared" si="33"/>
        <v>0</v>
      </c>
      <c r="E177" s="21">
        <f t="shared" si="33"/>
        <v>0</v>
      </c>
      <c r="F177" s="30">
        <f t="shared" si="33"/>
        <v>0</v>
      </c>
      <c r="G177" s="31">
        <f t="shared" si="33"/>
        <v>0</v>
      </c>
      <c r="H177" s="31">
        <f t="shared" si="33"/>
        <v>0</v>
      </c>
      <c r="I177" s="31">
        <f t="shared" si="33"/>
        <v>0</v>
      </c>
      <c r="J177" s="31">
        <f t="shared" si="33"/>
        <v>0</v>
      </c>
      <c r="K177" s="31">
        <f t="shared" si="33"/>
        <v>0</v>
      </c>
      <c r="L177" s="31">
        <f t="shared" si="33"/>
        <v>0</v>
      </c>
      <c r="M177" s="31">
        <f t="shared" si="33"/>
        <v>0</v>
      </c>
      <c r="N177" s="32">
        <f t="shared" si="33"/>
        <v>0</v>
      </c>
      <c r="O177" s="18">
        <f>'[1]янв'!O177*2+'[1]март'!O177*4+'[1]июль'!O177*6</f>
        <v>0</v>
      </c>
      <c r="P177" s="18">
        <f>'[1]янв'!P177*2+'[1]март'!P177*4+'[1]июль'!P177*6</f>
        <v>0</v>
      </c>
      <c r="Q177" s="18">
        <f>'[1]янв'!S177*2+'[1]март'!S177*4+'[1]июль'!S177*6</f>
        <v>0</v>
      </c>
      <c r="R177" s="18">
        <v>0</v>
      </c>
      <c r="S177" s="18">
        <f>'[1]янв'!T177*2+'[1]март'!T177*4+'[1]июль'!T177*6</f>
        <v>0</v>
      </c>
    </row>
    <row r="178" spans="1:19" ht="15.75" customHeight="1" hidden="1">
      <c r="A178" s="33" t="s">
        <v>123</v>
      </c>
      <c r="B178" s="34">
        <f>SUM(C178:N178)</f>
        <v>0</v>
      </c>
      <c r="C178" s="34">
        <f aca="true" t="shared" si="34" ref="C178:N178">C179+C180+C181+C182</f>
        <v>0</v>
      </c>
      <c r="D178" s="34">
        <f t="shared" si="34"/>
        <v>0</v>
      </c>
      <c r="E178" s="34">
        <f t="shared" si="34"/>
        <v>0</v>
      </c>
      <c r="F178" s="35">
        <f t="shared" si="34"/>
        <v>0</v>
      </c>
      <c r="G178" s="36">
        <f t="shared" si="34"/>
        <v>0</v>
      </c>
      <c r="H178" s="36">
        <f t="shared" si="34"/>
        <v>0</v>
      </c>
      <c r="I178" s="36">
        <f t="shared" si="34"/>
        <v>0</v>
      </c>
      <c r="J178" s="36">
        <f t="shared" si="34"/>
        <v>0</v>
      </c>
      <c r="K178" s="36">
        <f t="shared" si="34"/>
        <v>0</v>
      </c>
      <c r="L178" s="36">
        <f t="shared" si="34"/>
        <v>0</v>
      </c>
      <c r="M178" s="36">
        <f t="shared" si="34"/>
        <v>0</v>
      </c>
      <c r="N178" s="37">
        <f t="shared" si="34"/>
        <v>0</v>
      </c>
      <c r="O178" s="18">
        <f>'[1]янв'!O178*2+'[1]март'!O178*4+'[1]июль'!O178*6</f>
        <v>0</v>
      </c>
      <c r="P178" s="18">
        <f>'[1]янв'!P178*2+'[1]март'!P178*4+'[1]июль'!P178*6</f>
        <v>0</v>
      </c>
      <c r="Q178" s="18">
        <f>'[1]янв'!S178*2+'[1]март'!S178*4+'[1]июль'!S178*6</f>
        <v>0</v>
      </c>
      <c r="R178" s="18">
        <v>0</v>
      </c>
      <c r="S178" s="18">
        <f>'[1]янв'!T178*2+'[1]март'!T178*4+'[1]июль'!T178*6</f>
        <v>0</v>
      </c>
    </row>
    <row r="179" spans="1:19" ht="15.75" customHeight="1" hidden="1">
      <c r="A179" s="22" t="s">
        <v>72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'[1]янв'!O179*2+'[1]март'!O179*4+'[1]июль'!O179*6</f>
        <v>0</v>
      </c>
      <c r="P179" s="18">
        <f>'[1]янв'!P179*2+'[1]март'!P179*4+'[1]июль'!P179*6</f>
        <v>0</v>
      </c>
      <c r="Q179" s="18">
        <f>'[1]янв'!S179*2+'[1]март'!S179*4+'[1]июль'!S179*6</f>
        <v>0</v>
      </c>
      <c r="R179" s="18">
        <v>0</v>
      </c>
      <c r="S179" s="18">
        <f>'[1]янв'!T179*2+'[1]март'!T179*4+'[1]июль'!T179*6</f>
        <v>0</v>
      </c>
    </row>
    <row r="180" spans="1:19" ht="15.75" customHeight="1" hidden="1">
      <c r="A180" s="22" t="s">
        <v>107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'[1]янв'!O180*2+'[1]март'!O180*4+'[1]июль'!O180*6</f>
        <v>0</v>
      </c>
      <c r="P180" s="18">
        <f>'[1]янв'!P180*2+'[1]март'!P180*4+'[1]июль'!P180*6</f>
        <v>0</v>
      </c>
      <c r="Q180" s="18">
        <f>'[1]янв'!S180*2+'[1]март'!S180*4+'[1]июль'!S180*6</f>
        <v>0</v>
      </c>
      <c r="R180" s="18">
        <v>0</v>
      </c>
      <c r="S180" s="18">
        <f>'[1]янв'!T180*2+'[1]март'!T180*4+'[1]июль'!T180*6</f>
        <v>0</v>
      </c>
    </row>
    <row r="181" spans="1:19" ht="15.75" customHeight="1" hidden="1">
      <c r="A181" s="22" t="s">
        <v>124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'[1]янв'!O181*2+'[1]март'!O181*4+'[1]июль'!O181*6</f>
        <v>0</v>
      </c>
      <c r="P181" s="18">
        <f>'[1]янв'!P181*2+'[1]март'!P181*4+'[1]июль'!P181*6</f>
        <v>0</v>
      </c>
      <c r="Q181" s="18">
        <f>'[1]янв'!S181*2+'[1]март'!S181*4+'[1]июль'!S181*6</f>
        <v>0</v>
      </c>
      <c r="R181" s="18">
        <v>0</v>
      </c>
      <c r="S181" s="18">
        <f>'[1]янв'!T181*2+'[1]март'!T181*4+'[1]июль'!T181*6</f>
        <v>0</v>
      </c>
    </row>
    <row r="182" spans="1:19" ht="15.75" customHeight="1" hidden="1">
      <c r="A182" s="22" t="s">
        <v>75</v>
      </c>
      <c r="B182" s="3">
        <v>0</v>
      </c>
      <c r="C182" s="3">
        <v>0</v>
      </c>
      <c r="D182" s="3">
        <v>0</v>
      </c>
      <c r="E182" s="3">
        <v>0</v>
      </c>
      <c r="F182" s="23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5">
        <v>0</v>
      </c>
      <c r="O182" s="18">
        <f>'[1]янв'!O182*2+'[1]март'!O182*4+'[1]июль'!O182*6</f>
        <v>0</v>
      </c>
      <c r="P182" s="18">
        <f>'[1]янв'!P182*2+'[1]март'!P182*4+'[1]июль'!P182*6</f>
        <v>0</v>
      </c>
      <c r="Q182" s="18">
        <f>'[1]янв'!S182*2+'[1]март'!S182*4+'[1]июль'!S182*6</f>
        <v>0</v>
      </c>
      <c r="R182" s="18">
        <v>0</v>
      </c>
      <c r="S182" s="18">
        <f>'[1]янв'!T182*2+'[1]март'!T182*4+'[1]июль'!T182*6</f>
        <v>0</v>
      </c>
    </row>
    <row r="183" spans="1:19" ht="15.75" customHeight="1" hidden="1">
      <c r="A183" s="33" t="s">
        <v>125</v>
      </c>
      <c r="B183" s="34">
        <f>SUM(C183:N183)</f>
        <v>0</v>
      </c>
      <c r="C183" s="34">
        <f aca="true" t="shared" si="35" ref="C183:N183">C184+C185+C186+C187</f>
        <v>0</v>
      </c>
      <c r="D183" s="34">
        <f t="shared" si="35"/>
        <v>0</v>
      </c>
      <c r="E183" s="34">
        <f t="shared" si="35"/>
        <v>0</v>
      </c>
      <c r="F183" s="35">
        <f t="shared" si="35"/>
        <v>0</v>
      </c>
      <c r="G183" s="36">
        <f t="shared" si="35"/>
        <v>0</v>
      </c>
      <c r="H183" s="36">
        <f t="shared" si="35"/>
        <v>0</v>
      </c>
      <c r="I183" s="36">
        <f t="shared" si="35"/>
        <v>0</v>
      </c>
      <c r="J183" s="36">
        <f t="shared" si="35"/>
        <v>0</v>
      </c>
      <c r="K183" s="36">
        <f t="shared" si="35"/>
        <v>0</v>
      </c>
      <c r="L183" s="36">
        <f t="shared" si="35"/>
        <v>0</v>
      </c>
      <c r="M183" s="36">
        <f t="shared" si="35"/>
        <v>0</v>
      </c>
      <c r="N183" s="37">
        <f t="shared" si="35"/>
        <v>0</v>
      </c>
      <c r="O183" s="18">
        <f>'[1]янв'!O183*2+'[1]март'!O183*4+'[1]июль'!O183*6</f>
        <v>0</v>
      </c>
      <c r="P183" s="18">
        <f>'[1]янв'!P183*2+'[1]март'!P183*4+'[1]июль'!P183*6</f>
        <v>0</v>
      </c>
      <c r="Q183" s="18">
        <f>'[1]янв'!S183*2+'[1]март'!S183*4+'[1]июль'!S183*6</f>
        <v>0</v>
      </c>
      <c r="R183" s="18">
        <v>0</v>
      </c>
      <c r="S183" s="18">
        <f>'[1]янв'!T183*2+'[1]март'!T183*4+'[1]июль'!T183*6</f>
        <v>0</v>
      </c>
    </row>
    <row r="184" spans="1:19" ht="15.75" customHeight="1" hidden="1">
      <c r="A184" s="22" t="s">
        <v>77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'[1]янв'!O184*2+'[1]март'!O184*4+'[1]июль'!O184*6</f>
        <v>0</v>
      </c>
      <c r="P184" s="18">
        <f>'[1]янв'!P184*2+'[1]март'!P184*4+'[1]июль'!P184*6</f>
        <v>0</v>
      </c>
      <c r="Q184" s="18">
        <f>'[1]янв'!S184*2+'[1]март'!S184*4+'[1]июль'!S184*6</f>
        <v>0</v>
      </c>
      <c r="R184" s="18">
        <v>0</v>
      </c>
      <c r="S184" s="18">
        <f>'[1]янв'!T184*2+'[1]март'!T184*4+'[1]июль'!T184*6</f>
        <v>0</v>
      </c>
    </row>
    <row r="185" spans="1:19" ht="15.75" customHeight="1" hidden="1">
      <c r="A185" s="22" t="s">
        <v>126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'[1]янв'!O185*2+'[1]март'!O185*4+'[1]июль'!O185*6</f>
        <v>0</v>
      </c>
      <c r="P185" s="18">
        <f>'[1]янв'!P185*2+'[1]март'!P185*4+'[1]июль'!P185*6</f>
        <v>0</v>
      </c>
      <c r="Q185" s="18">
        <f>'[1]янв'!S185*2+'[1]март'!S185*4+'[1]июль'!S185*6</f>
        <v>0</v>
      </c>
      <c r="R185" s="18">
        <v>0</v>
      </c>
      <c r="S185" s="18">
        <f>'[1]янв'!T185*2+'[1]март'!T185*4+'[1]июль'!T185*6</f>
        <v>0</v>
      </c>
    </row>
    <row r="186" spans="1:19" ht="15.75" customHeight="1" hidden="1">
      <c r="A186" s="22" t="s">
        <v>127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'[1]янв'!O186*2+'[1]март'!O186*4+'[1]июль'!O186*6</f>
        <v>0</v>
      </c>
      <c r="P186" s="18">
        <f>'[1]янв'!P186*2+'[1]март'!P186*4+'[1]июль'!P186*6</f>
        <v>0</v>
      </c>
      <c r="Q186" s="18">
        <f>'[1]янв'!S186*2+'[1]март'!S186*4+'[1]июль'!S186*6</f>
        <v>0</v>
      </c>
      <c r="R186" s="18">
        <v>0</v>
      </c>
      <c r="S186" s="18">
        <f>'[1]янв'!T186*2+'[1]март'!T186*4+'[1]июль'!T186*6</f>
        <v>0</v>
      </c>
    </row>
    <row r="187" spans="1:19" ht="15.75" customHeight="1" hidden="1">
      <c r="A187" s="22" t="s">
        <v>80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'[1]янв'!O187*2+'[1]март'!O187*4+'[1]июль'!O187*6</f>
        <v>0</v>
      </c>
      <c r="P187" s="18">
        <f>'[1]янв'!P187*2+'[1]март'!P187*4+'[1]июль'!P187*6</f>
        <v>0</v>
      </c>
      <c r="Q187" s="18">
        <f>'[1]янв'!S187*2+'[1]март'!S187*4+'[1]июль'!S187*6</f>
        <v>0</v>
      </c>
      <c r="R187" s="18">
        <v>0</v>
      </c>
      <c r="S187" s="18">
        <f>'[1]янв'!T187*2+'[1]март'!T187*4+'[1]июль'!T187*6</f>
        <v>0</v>
      </c>
    </row>
    <row r="188" spans="1:19" ht="15.75" customHeight="1" hidden="1">
      <c r="A188" s="22" t="s">
        <v>128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'[1]янв'!O188*2+'[1]март'!O188*4+'[1]июль'!O188*6</f>
        <v>0</v>
      </c>
      <c r="P188" s="18">
        <f>'[1]янв'!P188*2+'[1]март'!P188*4+'[1]июль'!P188*6</f>
        <v>0</v>
      </c>
      <c r="Q188" s="18">
        <f>'[1]янв'!S188*2+'[1]март'!S188*4+'[1]июль'!S188*6</f>
        <v>0</v>
      </c>
      <c r="R188" s="18">
        <v>0</v>
      </c>
      <c r="S188" s="18">
        <f>'[1]янв'!T188*2+'[1]март'!T188*4+'[1]июль'!T188*6</f>
        <v>0</v>
      </c>
    </row>
    <row r="189" spans="1:19" ht="15.75" customHeight="1" hidden="1">
      <c r="A189" s="22" t="s">
        <v>129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'[1]янв'!O189*2+'[1]март'!O189*4+'[1]июль'!O189*6</f>
        <v>0</v>
      </c>
      <c r="P189" s="18">
        <f>'[1]янв'!P189*2+'[1]март'!P189*4+'[1]июль'!P189*6</f>
        <v>0</v>
      </c>
      <c r="Q189" s="18">
        <f>'[1]янв'!S189*2+'[1]март'!S189*4+'[1]июль'!S189*6</f>
        <v>0</v>
      </c>
      <c r="R189" s="18">
        <v>0</v>
      </c>
      <c r="S189" s="18">
        <f>'[1]янв'!T189*2+'[1]март'!T189*4+'[1]июль'!T189*6</f>
        <v>0</v>
      </c>
    </row>
    <row r="190" spans="1:19" ht="15.75" customHeight="1" hidden="1">
      <c r="A190" s="22" t="s">
        <v>139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'[1]янв'!O190*2+'[1]март'!O190*4+'[1]июль'!O190*6</f>
        <v>0</v>
      </c>
      <c r="P190" s="18">
        <f>'[1]янв'!P190*2+'[1]март'!P190*4+'[1]июль'!P190*6</f>
        <v>0</v>
      </c>
      <c r="Q190" s="18">
        <f>'[1]янв'!S190*2+'[1]март'!S190*4+'[1]июль'!S190*6</f>
        <v>0</v>
      </c>
      <c r="R190" s="18">
        <v>0</v>
      </c>
      <c r="S190" s="18">
        <f>'[1]янв'!T190*2+'[1]март'!T190*4+'[1]июль'!T190*6</f>
        <v>0</v>
      </c>
    </row>
    <row r="191" spans="1:19" ht="15.75" customHeight="1" hidden="1">
      <c r="A191" s="22" t="s">
        <v>147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'[1]янв'!O191*2+'[1]март'!O191*4+'[1]июль'!O191*6</f>
        <v>0</v>
      </c>
      <c r="P191" s="18">
        <f>'[1]янв'!P191*2+'[1]март'!P191*4+'[1]июль'!P191*6</f>
        <v>0</v>
      </c>
      <c r="Q191" s="18">
        <f>'[1]янв'!S191*2+'[1]март'!S191*4+'[1]июль'!S191*6</f>
        <v>0</v>
      </c>
      <c r="R191" s="18">
        <v>0</v>
      </c>
      <c r="S191" s="18">
        <f>'[1]янв'!T191*2+'[1]март'!T191*4+'[1]июль'!T191*6</f>
        <v>0</v>
      </c>
    </row>
    <row r="192" spans="1:19" ht="15.75" customHeight="1" hidden="1">
      <c r="A192" s="22" t="s">
        <v>148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'[1]янв'!O192*2+'[1]март'!O192*4+'[1]июль'!O192*6</f>
        <v>0</v>
      </c>
      <c r="P192" s="18">
        <f>'[1]янв'!P192*2+'[1]март'!P192*4+'[1]июль'!P192*6</f>
        <v>0</v>
      </c>
      <c r="Q192" s="18">
        <f>'[1]янв'!S192*2+'[1]март'!S192*4+'[1]июль'!S192*6</f>
        <v>0</v>
      </c>
      <c r="R192" s="18">
        <v>0</v>
      </c>
      <c r="S192" s="18">
        <f>'[1]янв'!T192*2+'[1]март'!T192*4+'[1]июль'!T192*6</f>
        <v>0</v>
      </c>
    </row>
    <row r="193" spans="1:19" ht="15.75" customHeight="1" hidden="1">
      <c r="A193" s="22" t="s">
        <v>142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'[1]янв'!O193*2+'[1]март'!O193*4+'[1]июль'!O193*6</f>
        <v>0</v>
      </c>
      <c r="P193" s="18">
        <f>'[1]янв'!P193*2+'[1]март'!P193*4+'[1]июль'!P193*6</f>
        <v>0</v>
      </c>
      <c r="Q193" s="18">
        <f>'[1]янв'!S193*2+'[1]март'!S193*4+'[1]июль'!S193*6</f>
        <v>0</v>
      </c>
      <c r="R193" s="18">
        <v>0</v>
      </c>
      <c r="S193" s="18">
        <f>'[1]янв'!T193*2+'[1]март'!T193*4+'[1]июль'!T193*6</f>
        <v>0</v>
      </c>
    </row>
    <row r="194" spans="1:19" ht="15.75" customHeight="1" hidden="1">
      <c r="A194" s="22" t="s">
        <v>143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'[1]янв'!O194*2+'[1]март'!O194*4+'[1]июль'!O194*6</f>
        <v>0</v>
      </c>
      <c r="P194" s="18">
        <f>'[1]янв'!P194*2+'[1]март'!P194*4+'[1]июль'!P194*6</f>
        <v>0</v>
      </c>
      <c r="Q194" s="18">
        <f>'[1]янв'!S194*2+'[1]март'!S194*4+'[1]июль'!S194*6</f>
        <v>0</v>
      </c>
      <c r="R194" s="18">
        <v>0</v>
      </c>
      <c r="S194" s="18">
        <f>'[1]янв'!T194*2+'[1]март'!T194*4+'[1]июль'!T194*6</f>
        <v>0</v>
      </c>
    </row>
    <row r="195" spans="1:19" ht="15.75" customHeight="1" hidden="1">
      <c r="A195" s="22" t="s">
        <v>144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'[1]янв'!O195*2+'[1]март'!O195*4+'[1]июль'!O195*6</f>
        <v>0</v>
      </c>
      <c r="P195" s="18">
        <f>'[1]янв'!P195*2+'[1]март'!P195*4+'[1]июль'!P195*6</f>
        <v>0</v>
      </c>
      <c r="Q195" s="18">
        <f>'[1]янв'!S195*2+'[1]март'!S195*4+'[1]июль'!S195*6</f>
        <v>0</v>
      </c>
      <c r="R195" s="18">
        <v>0</v>
      </c>
      <c r="S195" s="18">
        <f>'[1]янв'!T195*2+'[1]март'!T195*4+'[1]июль'!T195*6</f>
        <v>0</v>
      </c>
    </row>
    <row r="196" spans="1:19" ht="15.75" customHeight="1" hidden="1">
      <c r="A196" s="22" t="s">
        <v>145</v>
      </c>
      <c r="B196" s="3">
        <v>0</v>
      </c>
      <c r="C196" s="3">
        <v>0</v>
      </c>
      <c r="D196" s="3">
        <v>0</v>
      </c>
      <c r="E196" s="3">
        <v>0</v>
      </c>
      <c r="F196" s="23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>
        <v>0</v>
      </c>
      <c r="O196" s="18">
        <f>'[1]янв'!O196*2+'[1]март'!O196*4+'[1]июль'!O196*6</f>
        <v>0</v>
      </c>
      <c r="P196" s="18">
        <f>'[1]янв'!P196*2+'[1]март'!P196*4+'[1]июль'!P196*6</f>
        <v>0</v>
      </c>
      <c r="Q196" s="18">
        <f>'[1]янв'!S196*2+'[1]март'!S196*4+'[1]июль'!S196*6</f>
        <v>0</v>
      </c>
      <c r="R196" s="18">
        <v>0</v>
      </c>
      <c r="S196" s="18">
        <f>'[1]янв'!T196*2+'[1]март'!T196*4+'[1]июль'!T196*6</f>
        <v>0</v>
      </c>
    </row>
    <row r="197" spans="1:19" ht="15.75" customHeight="1" hidden="1">
      <c r="A197" s="20" t="s">
        <v>149</v>
      </c>
      <c r="B197" s="21">
        <f>SUM(C197:N197)</f>
        <v>0</v>
      </c>
      <c r="C197" s="21">
        <f aca="true" t="shared" si="36" ref="C197:N197">C198+C199+C200+C201+C202+C203+C204+C205</f>
        <v>0</v>
      </c>
      <c r="D197" s="21">
        <f t="shared" si="36"/>
        <v>0</v>
      </c>
      <c r="E197" s="21">
        <f t="shared" si="36"/>
        <v>0</v>
      </c>
      <c r="F197" s="30">
        <f t="shared" si="36"/>
        <v>0</v>
      </c>
      <c r="G197" s="31">
        <f t="shared" si="36"/>
        <v>0</v>
      </c>
      <c r="H197" s="31">
        <f t="shared" si="36"/>
        <v>0</v>
      </c>
      <c r="I197" s="31">
        <f t="shared" si="36"/>
        <v>0</v>
      </c>
      <c r="J197" s="31">
        <f t="shared" si="36"/>
        <v>0</v>
      </c>
      <c r="K197" s="31">
        <f t="shared" si="36"/>
        <v>0</v>
      </c>
      <c r="L197" s="31">
        <f t="shared" si="36"/>
        <v>0</v>
      </c>
      <c r="M197" s="31">
        <f t="shared" si="36"/>
        <v>0</v>
      </c>
      <c r="N197" s="32">
        <f t="shared" si="36"/>
        <v>0</v>
      </c>
      <c r="O197" s="18">
        <f>'[1]янв'!O197*2+'[1]март'!O197*4+'[1]июль'!O197*6</f>
        <v>0</v>
      </c>
      <c r="P197" s="18">
        <f>'[1]янв'!P197*2+'[1]март'!P197*4+'[1]июль'!P197*6</f>
        <v>0</v>
      </c>
      <c r="Q197" s="18">
        <f>'[1]янв'!S197*2+'[1]март'!S197*4+'[1]июль'!S197*6</f>
        <v>0</v>
      </c>
      <c r="R197" s="18">
        <v>0</v>
      </c>
      <c r="S197" s="18">
        <f>'[1]янв'!T197*2+'[1]март'!T197*4+'[1]июль'!T197*6</f>
        <v>0</v>
      </c>
    </row>
    <row r="198" spans="1:19" ht="15.75" customHeight="1" hidden="1">
      <c r="A198" s="22" t="s">
        <v>113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'[1]янв'!O198*2+'[1]март'!O198*4+'[1]июль'!O198*6</f>
        <v>0</v>
      </c>
      <c r="P198" s="18">
        <f>'[1]янв'!P198*2+'[1]март'!P198*4+'[1]июль'!P198*6</f>
        <v>0</v>
      </c>
      <c r="Q198" s="18">
        <f>'[1]янв'!S198*2+'[1]март'!S198*4+'[1]июль'!S198*6</f>
        <v>0</v>
      </c>
      <c r="R198" s="18">
        <v>0</v>
      </c>
      <c r="S198" s="18">
        <f>'[1]янв'!T198*2+'[1]март'!T198*4+'[1]июль'!T198*6</f>
        <v>0</v>
      </c>
    </row>
    <row r="199" spans="1:19" ht="15.75" customHeight="1" hidden="1">
      <c r="A199" s="22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'[1]янв'!O199*2+'[1]март'!O199*4+'[1]июль'!O199*6</f>
        <v>0</v>
      </c>
      <c r="P199" s="18">
        <f>'[1]янв'!P199*2+'[1]март'!P199*4+'[1]июль'!P199*6</f>
        <v>0</v>
      </c>
      <c r="Q199" s="18">
        <f>'[1]янв'!S199*2+'[1]март'!S199*4+'[1]июль'!S199*6</f>
        <v>0</v>
      </c>
      <c r="R199" s="18">
        <v>0</v>
      </c>
      <c r="S199" s="18">
        <f>'[1]янв'!T199*2+'[1]март'!T199*4+'[1]июль'!T199*6</f>
        <v>0</v>
      </c>
    </row>
    <row r="200" spans="1:19" ht="15.75" customHeight="1" hidden="1">
      <c r="A200" s="22" t="s">
        <v>150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'[1]янв'!O200*2+'[1]март'!O200*4+'[1]июль'!O200*6</f>
        <v>0</v>
      </c>
      <c r="P200" s="18">
        <f>'[1]янв'!P200*2+'[1]март'!P200*4+'[1]июль'!P200*6</f>
        <v>0</v>
      </c>
      <c r="Q200" s="18">
        <f>'[1]янв'!S200*2+'[1]март'!S200*4+'[1]июль'!S200*6</f>
        <v>0</v>
      </c>
      <c r="R200" s="18">
        <v>0</v>
      </c>
      <c r="S200" s="18">
        <f>'[1]янв'!T200*2+'[1]март'!T200*4+'[1]июль'!T200*6</f>
        <v>0</v>
      </c>
    </row>
    <row r="201" spans="1:19" ht="15.75" customHeight="1" hidden="1">
      <c r="A201" s="22" t="s">
        <v>116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'[1]янв'!O201*2+'[1]март'!O201*4+'[1]июль'!O201*6</f>
        <v>0</v>
      </c>
      <c r="P201" s="18">
        <f>'[1]янв'!P201*2+'[1]март'!P201*4+'[1]июль'!P201*6</f>
        <v>0</v>
      </c>
      <c r="Q201" s="18">
        <f>'[1]янв'!S201*2+'[1]март'!S201*4+'[1]июль'!S201*6</f>
        <v>0</v>
      </c>
      <c r="R201" s="18">
        <v>0</v>
      </c>
      <c r="S201" s="18">
        <f>'[1]янв'!T201*2+'[1]март'!T201*4+'[1]июль'!T201*6</f>
        <v>0</v>
      </c>
    </row>
    <row r="202" spans="1:19" ht="15.75" customHeight="1" hidden="1">
      <c r="A202" s="22" t="s">
        <v>117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'[1]янв'!O202*2+'[1]март'!O202*4+'[1]июль'!O202*6</f>
        <v>0</v>
      </c>
      <c r="P202" s="18">
        <f>'[1]янв'!P202*2+'[1]март'!P202*4+'[1]июль'!P202*6</f>
        <v>0</v>
      </c>
      <c r="Q202" s="18">
        <f>'[1]янв'!S202*2+'[1]март'!S202*4+'[1]июль'!S202*6</f>
        <v>0</v>
      </c>
      <c r="R202" s="18">
        <v>0</v>
      </c>
      <c r="S202" s="18">
        <f>'[1]янв'!T202*2+'[1]март'!T202*4+'[1]июль'!T202*6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'[1]янв'!O203*2+'[1]март'!O203*4+'[1]июль'!O203*6</f>
        <v>0</v>
      </c>
      <c r="P203" s="18">
        <f>'[1]янв'!P203*2+'[1]март'!P203*4+'[1]июль'!P203*6</f>
        <v>0</v>
      </c>
      <c r="Q203" s="18">
        <f>'[1]янв'!S203*2+'[1]март'!S203*4+'[1]июль'!S203*6</f>
        <v>0</v>
      </c>
      <c r="R203" s="18">
        <v>0</v>
      </c>
      <c r="S203" s="18">
        <f>'[1]янв'!T203*2+'[1]март'!T203*4+'[1]июль'!T203*6</f>
        <v>0</v>
      </c>
    </row>
    <row r="204" spans="1:19" ht="15.75" customHeight="1" hidden="1">
      <c r="A204" s="22" t="s">
        <v>120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'[1]янв'!O204*2+'[1]март'!O204*4+'[1]июль'!O204*6</f>
        <v>0</v>
      </c>
      <c r="P204" s="18">
        <f>'[1]янв'!P204*2+'[1]март'!P204*4+'[1]июль'!P204*6</f>
        <v>0</v>
      </c>
      <c r="Q204" s="18">
        <f>'[1]янв'!S204*2+'[1]март'!S204*4+'[1]июль'!S204*6</f>
        <v>0</v>
      </c>
      <c r="R204" s="18">
        <v>0</v>
      </c>
      <c r="S204" s="18">
        <f>'[1]янв'!T204*2+'[1]март'!T204*4+'[1]июль'!T204*6</f>
        <v>0</v>
      </c>
    </row>
    <row r="205" spans="1:19" ht="15.75" customHeight="1" hidden="1">
      <c r="A205" s="22" t="s">
        <v>121</v>
      </c>
      <c r="B205" s="3">
        <v>0</v>
      </c>
      <c r="C205" s="3">
        <v>0</v>
      </c>
      <c r="D205" s="3">
        <v>0</v>
      </c>
      <c r="E205" s="3">
        <v>0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5">
        <v>0</v>
      </c>
      <c r="O205" s="18">
        <f>'[1]янв'!O205*2+'[1]март'!O205*4+'[1]июль'!O205*6</f>
        <v>0</v>
      </c>
      <c r="P205" s="18">
        <f>'[1]янв'!P205*2+'[1]март'!P205*4+'[1]июль'!P205*6</f>
        <v>0</v>
      </c>
      <c r="Q205" s="18">
        <f>'[1]янв'!S205*2+'[1]март'!S205*4+'[1]июль'!S205*6</f>
        <v>0</v>
      </c>
      <c r="R205" s="18">
        <v>0</v>
      </c>
      <c r="S205" s="18">
        <f>'[1]янв'!T205*2+'[1]март'!T205*4+'[1]июль'!T205*6</f>
        <v>0</v>
      </c>
    </row>
    <row r="206" spans="1:19" ht="15.75" customHeight="1" hidden="1">
      <c r="A206" s="20" t="s">
        <v>151</v>
      </c>
      <c r="B206" s="21">
        <f>SUM(C206:N206)</f>
        <v>147</v>
      </c>
      <c r="C206" s="21">
        <f aca="true" t="shared" si="37" ref="C206:N206">C207+C210+C211+C212+C213</f>
        <v>0</v>
      </c>
      <c r="D206" s="21">
        <f t="shared" si="37"/>
        <v>0</v>
      </c>
      <c r="E206" s="21">
        <f t="shared" si="37"/>
        <v>0</v>
      </c>
      <c r="F206" s="30">
        <f t="shared" si="37"/>
        <v>50</v>
      </c>
      <c r="G206" s="31">
        <f t="shared" si="37"/>
        <v>25</v>
      </c>
      <c r="H206" s="31">
        <f t="shared" si="37"/>
        <v>35</v>
      </c>
      <c r="I206" s="31">
        <f t="shared" si="37"/>
        <v>0</v>
      </c>
      <c r="J206" s="31">
        <f t="shared" si="37"/>
        <v>0</v>
      </c>
      <c r="K206" s="31">
        <f t="shared" si="37"/>
        <v>0</v>
      </c>
      <c r="L206" s="31">
        <f t="shared" si="37"/>
        <v>0</v>
      </c>
      <c r="M206" s="31">
        <f t="shared" si="37"/>
        <v>37</v>
      </c>
      <c r="N206" s="31">
        <f t="shared" si="37"/>
        <v>0</v>
      </c>
      <c r="O206" s="18">
        <f>'[1]янв'!O206*2+'[1]март'!O206*4+'[1]июль'!O206*6</f>
        <v>0</v>
      </c>
      <c r="P206" s="18">
        <f>'[1]янв'!P206*2+'[1]март'!P206*4+'[1]июль'!P206*6</f>
        <v>0</v>
      </c>
      <c r="Q206" s="18">
        <f>'[1]янв'!S206*2+'[1]март'!S206*4+'[1]июль'!S206*6</f>
        <v>0</v>
      </c>
      <c r="R206" s="18">
        <v>0</v>
      </c>
      <c r="S206" s="18">
        <f>'[1]янв'!T206*2+'[1]март'!T206*4+'[1]июль'!T206*6</f>
        <v>0</v>
      </c>
    </row>
    <row r="207" spans="1:19" ht="15.75" customHeight="1" hidden="1">
      <c r="A207" s="33" t="s">
        <v>152</v>
      </c>
      <c r="B207" s="34">
        <f>SUM(C207:N207)</f>
        <v>0</v>
      </c>
      <c r="C207" s="34">
        <f aca="true" t="shared" si="38" ref="C207:N207">C208+C209</f>
        <v>0</v>
      </c>
      <c r="D207" s="34">
        <f t="shared" si="38"/>
        <v>0</v>
      </c>
      <c r="E207" s="34">
        <f t="shared" si="38"/>
        <v>0</v>
      </c>
      <c r="F207" s="35">
        <f t="shared" si="38"/>
        <v>0</v>
      </c>
      <c r="G207" s="36">
        <f t="shared" si="38"/>
        <v>0</v>
      </c>
      <c r="H207" s="36">
        <f t="shared" si="38"/>
        <v>0</v>
      </c>
      <c r="I207" s="36">
        <f t="shared" si="38"/>
        <v>0</v>
      </c>
      <c r="J207" s="36">
        <f t="shared" si="38"/>
        <v>0</v>
      </c>
      <c r="K207" s="36">
        <f t="shared" si="38"/>
        <v>0</v>
      </c>
      <c r="L207" s="36">
        <f t="shared" si="38"/>
        <v>0</v>
      </c>
      <c r="M207" s="36">
        <f t="shared" si="38"/>
        <v>0</v>
      </c>
      <c r="N207" s="37">
        <f t="shared" si="38"/>
        <v>0</v>
      </c>
      <c r="O207" s="18">
        <f>'[1]янв'!O207*2+'[1]март'!O207*4+'[1]июль'!O207*6</f>
        <v>0</v>
      </c>
      <c r="P207" s="18">
        <f>'[1]янв'!P207*2+'[1]март'!P207*4+'[1]июль'!P207*6</f>
        <v>0</v>
      </c>
      <c r="Q207" s="18">
        <f>'[1]янв'!S207*2+'[1]март'!S207*4+'[1]июль'!S207*6</f>
        <v>0</v>
      </c>
      <c r="R207" s="18">
        <v>0</v>
      </c>
      <c r="S207" s="18">
        <f>'[1]янв'!T207*2+'[1]март'!T207*4+'[1]июль'!T207*6</f>
        <v>0</v>
      </c>
    </row>
    <row r="208" spans="1:19" ht="15.75" customHeight="1" hidden="1">
      <c r="A208" s="22" t="s">
        <v>153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'[1]янв'!O208*2+'[1]март'!O208*4+'[1]июль'!O208*6</f>
        <v>0</v>
      </c>
      <c r="P208" s="18">
        <f>'[1]янв'!P208*2+'[1]март'!P208*4+'[1]июль'!P208*6</f>
        <v>0</v>
      </c>
      <c r="Q208" s="18">
        <f>'[1]янв'!S208*2+'[1]март'!S208*4+'[1]июль'!S208*6</f>
        <v>0</v>
      </c>
      <c r="R208" s="18">
        <v>0</v>
      </c>
      <c r="S208" s="18">
        <f>'[1]янв'!T208*2+'[1]март'!T208*4+'[1]июль'!T208*6</f>
        <v>0</v>
      </c>
    </row>
    <row r="209" spans="1:19" ht="15.75" customHeight="1" hidden="1">
      <c r="A209" s="22" t="s">
        <v>154</v>
      </c>
      <c r="B209" s="3">
        <v>0</v>
      </c>
      <c r="C209" s="3">
        <v>0</v>
      </c>
      <c r="D209" s="3">
        <v>0</v>
      </c>
      <c r="E209" s="3">
        <v>0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>
        <v>0</v>
      </c>
      <c r="O209" s="18">
        <f>'[1]янв'!O209*2+'[1]март'!O209*4+'[1]июль'!O209*6</f>
        <v>0</v>
      </c>
      <c r="P209" s="18">
        <f>'[1]янв'!P209*2+'[1]март'!P209*4+'[1]июль'!P209*6</f>
        <v>0</v>
      </c>
      <c r="Q209" s="18">
        <f>'[1]янв'!S209*2+'[1]март'!S209*4+'[1]июль'!S209*6</f>
        <v>0</v>
      </c>
      <c r="R209" s="18">
        <v>0</v>
      </c>
      <c r="S209" s="18">
        <f>'[1]янв'!T209*2+'[1]март'!T209*4+'[1]июль'!T209*6</f>
        <v>0</v>
      </c>
    </row>
    <row r="210" spans="1:19" ht="15.75" customHeight="1" hidden="1">
      <c r="A210" s="22" t="s">
        <v>155</v>
      </c>
      <c r="B210" s="3">
        <f>SUM(C210:N210)</f>
        <v>147</v>
      </c>
      <c r="C210" s="3"/>
      <c r="D210" s="3"/>
      <c r="E210" s="3"/>
      <c r="F210" s="23">
        <v>50</v>
      </c>
      <c r="G210" s="24">
        <v>25</v>
      </c>
      <c r="H210" s="24">
        <v>35</v>
      </c>
      <c r="I210" s="24"/>
      <c r="J210" s="24"/>
      <c r="K210" s="24"/>
      <c r="L210" s="24"/>
      <c r="M210" s="24">
        <v>37</v>
      </c>
      <c r="N210" s="25"/>
      <c r="O210" s="18">
        <f>'[1]янв'!O210*2+'[1]март'!O210*4+'[1]июль'!O210*6</f>
        <v>0</v>
      </c>
      <c r="P210" s="18">
        <f>'[1]янв'!P210*2+'[1]март'!P210*4+'[1]июль'!P210*6</f>
        <v>0</v>
      </c>
      <c r="Q210" s="18">
        <f>'[1]янв'!S210*2+'[1]март'!S210*4+'[1]июль'!S210*6</f>
        <v>0</v>
      </c>
      <c r="R210" s="18">
        <v>0</v>
      </c>
      <c r="S210" s="18">
        <f>'[1]янв'!T210*2+'[1]март'!T210*4+'[1]июль'!T210*6</f>
        <v>0</v>
      </c>
    </row>
    <row r="211" spans="1:19" ht="15.75" customHeight="1" hidden="1">
      <c r="A211" s="22" t="s">
        <v>156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'[1]янв'!O211*2+'[1]март'!O211*4+'[1]июль'!O211*6</f>
        <v>0</v>
      </c>
      <c r="P211" s="18">
        <f>'[1]янв'!P211*2+'[1]март'!P211*4+'[1]июль'!P211*6</f>
        <v>0</v>
      </c>
      <c r="Q211" s="18">
        <f>'[1]янв'!S211*2+'[1]март'!S211*4+'[1]июль'!S211*6</f>
        <v>0</v>
      </c>
      <c r="R211" s="18">
        <v>0</v>
      </c>
      <c r="S211" s="18">
        <f>'[1]янв'!T211*2+'[1]март'!T211*4+'[1]июль'!T211*6</f>
        <v>0</v>
      </c>
    </row>
    <row r="212" spans="1:19" ht="15.75" customHeight="1" hidden="1">
      <c r="A212" s="22" t="s">
        <v>157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'[1]янв'!O212*2+'[1]март'!O212*4+'[1]июль'!O212*6</f>
        <v>0</v>
      </c>
      <c r="P212" s="18">
        <f>'[1]янв'!P212*2+'[1]март'!P212*4+'[1]июль'!P212*6</f>
        <v>0</v>
      </c>
      <c r="Q212" s="18">
        <f>'[1]янв'!S212*2+'[1]март'!S212*4+'[1]июль'!S212*6</f>
        <v>0</v>
      </c>
      <c r="R212" s="18">
        <v>0</v>
      </c>
      <c r="S212" s="18">
        <f>'[1]янв'!T212*2+'[1]март'!T212*4+'[1]июль'!T212*6</f>
        <v>0</v>
      </c>
    </row>
    <row r="213" spans="1:19" ht="15.75" customHeight="1" hidden="1">
      <c r="A213" s="22" t="s">
        <v>158</v>
      </c>
      <c r="B213" s="3">
        <v>0</v>
      </c>
      <c r="C213" s="3">
        <v>0</v>
      </c>
      <c r="D213" s="3">
        <v>0</v>
      </c>
      <c r="E213" s="3">
        <v>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>
        <v>0</v>
      </c>
      <c r="O213" s="18">
        <f>'[1]янв'!O213*2+'[1]март'!O213*4+'[1]июль'!O213*6</f>
        <v>0</v>
      </c>
      <c r="P213" s="18">
        <f>'[1]янв'!P213*2+'[1]март'!P213*4+'[1]июль'!P213*6</f>
        <v>0</v>
      </c>
      <c r="Q213" s="18">
        <f>'[1]янв'!S213*2+'[1]март'!S213*4+'[1]июль'!S213*6</f>
        <v>0</v>
      </c>
      <c r="R213" s="18">
        <v>0</v>
      </c>
      <c r="S213" s="18">
        <f>'[1]янв'!T213*2+'[1]март'!T213*4+'[1]июль'!T213*6</f>
        <v>0</v>
      </c>
    </row>
    <row r="214" spans="1:19" ht="15.75" customHeight="1" hidden="1">
      <c r="A214" s="20" t="s">
        <v>159</v>
      </c>
      <c r="B214" s="21">
        <f>SUM(C214:N214)</f>
        <v>0</v>
      </c>
      <c r="C214" s="21">
        <f aca="true" t="shared" si="39" ref="C214:N214">C215+C216+C217+C218+C219+C220</f>
        <v>0</v>
      </c>
      <c r="D214" s="21">
        <f t="shared" si="39"/>
        <v>0</v>
      </c>
      <c r="E214" s="21">
        <f t="shared" si="39"/>
        <v>0</v>
      </c>
      <c r="F214" s="30">
        <f t="shared" si="39"/>
        <v>0</v>
      </c>
      <c r="G214" s="31">
        <f t="shared" si="39"/>
        <v>0</v>
      </c>
      <c r="H214" s="31">
        <f t="shared" si="39"/>
        <v>0</v>
      </c>
      <c r="I214" s="31">
        <f t="shared" si="39"/>
        <v>0</v>
      </c>
      <c r="J214" s="31">
        <f t="shared" si="39"/>
        <v>0</v>
      </c>
      <c r="K214" s="31">
        <f t="shared" si="39"/>
        <v>0</v>
      </c>
      <c r="L214" s="31">
        <f t="shared" si="39"/>
        <v>0</v>
      </c>
      <c r="M214" s="31">
        <f t="shared" si="39"/>
        <v>0</v>
      </c>
      <c r="N214" s="32">
        <f t="shared" si="39"/>
        <v>0</v>
      </c>
      <c r="O214" s="18">
        <f>'[1]янв'!O214*2+'[1]март'!O214*4+'[1]июль'!O214*6</f>
        <v>0</v>
      </c>
      <c r="P214" s="18">
        <f>'[1]янв'!P214*2+'[1]март'!P214*4+'[1]июль'!P214*6</f>
        <v>0</v>
      </c>
      <c r="Q214" s="18">
        <f>'[1]янв'!S214*2+'[1]март'!S214*4+'[1]июль'!S214*6</f>
        <v>0</v>
      </c>
      <c r="R214" s="18">
        <v>0</v>
      </c>
      <c r="S214" s="18">
        <f>'[1]янв'!T214*2+'[1]март'!T214*4+'[1]июль'!T214*6</f>
        <v>0</v>
      </c>
    </row>
    <row r="215" spans="1:19" ht="15.75" customHeight="1" hidden="1">
      <c r="A215" s="22" t="s">
        <v>63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'[1]янв'!O215*2+'[1]март'!O215*4+'[1]июль'!O215*6</f>
        <v>0</v>
      </c>
      <c r="P215" s="18">
        <f>'[1]янв'!P215*2+'[1]март'!P215*4+'[1]июль'!P215*6</f>
        <v>0</v>
      </c>
      <c r="Q215" s="18">
        <f>'[1]янв'!S215*2+'[1]март'!S215*4+'[1]июль'!S215*6</f>
        <v>0</v>
      </c>
      <c r="R215" s="18">
        <v>0</v>
      </c>
      <c r="S215" s="18">
        <f>'[1]янв'!T215*2+'[1]март'!T215*4+'[1]июль'!T215*6</f>
        <v>0</v>
      </c>
    </row>
    <row r="216" spans="1:19" ht="15.75" customHeight="1" hidden="1">
      <c r="A216" s="22" t="s">
        <v>64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'[1]янв'!O216*2+'[1]март'!O216*4+'[1]июль'!O216*6</f>
        <v>0</v>
      </c>
      <c r="P216" s="18">
        <f>'[1]янв'!P216*2+'[1]март'!P216*4+'[1]июль'!P216*6</f>
        <v>0</v>
      </c>
      <c r="Q216" s="18">
        <f>'[1]янв'!S216*2+'[1]март'!S216*4+'[1]июль'!S216*6</f>
        <v>0</v>
      </c>
      <c r="R216" s="18">
        <v>0</v>
      </c>
      <c r="S216" s="18">
        <f>'[1]янв'!T216*2+'[1]март'!T216*4+'[1]июль'!T216*6</f>
        <v>0</v>
      </c>
    </row>
    <row r="217" spans="1:19" ht="15.75" customHeight="1" hidden="1">
      <c r="A217" s="22" t="s">
        <v>65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'[1]янв'!O217*2+'[1]март'!O217*4+'[1]июль'!O217*6</f>
        <v>0</v>
      </c>
      <c r="P217" s="18">
        <f>'[1]янв'!P217*2+'[1]март'!P217*4+'[1]июль'!P217*6</f>
        <v>0</v>
      </c>
      <c r="Q217" s="18">
        <f>'[1]янв'!S217*2+'[1]март'!S217*4+'[1]июль'!S217*6</f>
        <v>0</v>
      </c>
      <c r="R217" s="18">
        <v>0</v>
      </c>
      <c r="S217" s="18">
        <f>'[1]янв'!T217*2+'[1]март'!T217*4+'[1]июль'!T217*6</f>
        <v>0</v>
      </c>
    </row>
    <row r="218" spans="1:19" ht="15.75" customHeight="1" hidden="1">
      <c r="A218" s="22" t="s">
        <v>66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'[1]янв'!O218*2+'[1]март'!O218*4+'[1]июль'!O218*6</f>
        <v>0</v>
      </c>
      <c r="P218" s="18">
        <f>'[1]янв'!P218*2+'[1]март'!P218*4+'[1]июль'!P218*6</f>
        <v>0</v>
      </c>
      <c r="Q218" s="18">
        <f>'[1]янв'!S218*2+'[1]март'!S218*4+'[1]июль'!S218*6</f>
        <v>0</v>
      </c>
      <c r="R218" s="18">
        <v>0</v>
      </c>
      <c r="S218" s="18">
        <f>'[1]янв'!T218*2+'[1]март'!T218*4+'[1]июль'!T218*6</f>
        <v>0</v>
      </c>
    </row>
    <row r="219" spans="1:19" ht="15.75" customHeight="1" hidden="1">
      <c r="A219" s="22" t="s">
        <v>67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'[1]янв'!O219*2+'[1]март'!O219*4+'[1]июль'!O219*6</f>
        <v>0</v>
      </c>
      <c r="P219" s="18">
        <f>'[1]янв'!P219*2+'[1]март'!P219*4+'[1]июль'!P219*6</f>
        <v>0</v>
      </c>
      <c r="Q219" s="18">
        <f>'[1]янв'!S219*2+'[1]март'!S219*4+'[1]июль'!S219*6</f>
        <v>0</v>
      </c>
      <c r="R219" s="18">
        <v>0</v>
      </c>
      <c r="S219" s="18">
        <f>'[1]янв'!T219*2+'[1]март'!T219*4+'[1]июль'!T219*6</f>
        <v>0</v>
      </c>
    </row>
    <row r="220" spans="1:19" ht="15.75" customHeight="1" hidden="1">
      <c r="A220" s="22" t="s">
        <v>68</v>
      </c>
      <c r="B220" s="3">
        <v>0</v>
      </c>
      <c r="C220" s="3">
        <v>0</v>
      </c>
      <c r="D220" s="3">
        <v>0</v>
      </c>
      <c r="E220" s="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5">
        <v>0</v>
      </c>
      <c r="O220" s="18">
        <f>'[1]янв'!O220*2+'[1]март'!O220*4+'[1]июль'!O220*6</f>
        <v>0</v>
      </c>
      <c r="P220" s="18">
        <f>'[1]янв'!P220*2+'[1]март'!P220*4+'[1]июль'!P220*6</f>
        <v>0</v>
      </c>
      <c r="Q220" s="18">
        <f>'[1]янв'!S220*2+'[1]март'!S220*4+'[1]июль'!S220*6</f>
        <v>0</v>
      </c>
      <c r="R220" s="18">
        <v>0</v>
      </c>
      <c r="S220" s="18">
        <f>'[1]янв'!T220*2+'[1]март'!T220*4+'[1]июль'!T220*6</f>
        <v>0</v>
      </c>
    </row>
    <row r="221" spans="1:19" ht="15.75" customHeight="1" hidden="1">
      <c r="A221" s="33" t="s">
        <v>160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'[1]янв'!O221*2+'[1]март'!O221*4+'[1]июль'!O221*6</f>
        <v>0</v>
      </c>
      <c r="P221" s="18">
        <f>'[1]янв'!P221*2+'[1]март'!P221*4+'[1]июль'!P221*6</f>
        <v>0</v>
      </c>
      <c r="Q221" s="18">
        <f>'[1]янв'!S221*2+'[1]март'!S221*4+'[1]июль'!S221*6</f>
        <v>0</v>
      </c>
      <c r="R221" s="18">
        <v>0</v>
      </c>
      <c r="S221" s="18">
        <f>'[1]янв'!T221*2+'[1]март'!T221*4+'[1]июль'!T221*6</f>
        <v>0</v>
      </c>
    </row>
    <row r="222" spans="1:19" ht="15.75" customHeight="1" hidden="1">
      <c r="A222" s="33" t="s">
        <v>161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'[1]янв'!O222*2+'[1]март'!O222*4+'[1]июль'!O222*6</f>
        <v>0</v>
      </c>
      <c r="P222" s="18">
        <f>'[1]янв'!P222*2+'[1]март'!P222*4+'[1]июль'!P222*6</f>
        <v>0</v>
      </c>
      <c r="Q222" s="18">
        <f>'[1]янв'!S222*2+'[1]март'!S222*4+'[1]июль'!S222*6</f>
        <v>0</v>
      </c>
      <c r="R222" s="18">
        <v>0</v>
      </c>
      <c r="S222" s="18">
        <f>'[1]янв'!T222*2+'[1]март'!T222*4+'[1]июль'!T222*6</f>
        <v>0</v>
      </c>
    </row>
    <row r="223" spans="1:19" ht="15.75" customHeight="1" hidden="1">
      <c r="A223" s="33" t="s">
        <v>162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'[1]янв'!O223*2+'[1]март'!O223*4+'[1]июль'!O223*6</f>
        <v>0</v>
      </c>
      <c r="P223" s="18">
        <f>'[1]янв'!P223*2+'[1]март'!P223*4+'[1]июль'!P223*6</f>
        <v>0</v>
      </c>
      <c r="Q223" s="18">
        <f>'[1]янв'!S223*2+'[1]март'!S223*4+'[1]июль'!S223*6</f>
        <v>0</v>
      </c>
      <c r="R223" s="18">
        <v>0</v>
      </c>
      <c r="S223" s="18">
        <f>'[1]янв'!T223*2+'[1]март'!T223*4+'[1]июль'!T223*6</f>
        <v>0</v>
      </c>
    </row>
    <row r="224" spans="1:19" ht="15.75" customHeight="1" hidden="1">
      <c r="A224" s="33" t="s">
        <v>163</v>
      </c>
      <c r="B224" s="34">
        <v>0</v>
      </c>
      <c r="C224" s="34">
        <v>0</v>
      </c>
      <c r="D224" s="34">
        <v>0</v>
      </c>
      <c r="E224" s="34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0</v>
      </c>
      <c r="O224" s="18">
        <f>'[1]янв'!O224*2+'[1]март'!O224*4+'[1]июль'!O224*6</f>
        <v>0</v>
      </c>
      <c r="P224" s="18">
        <f>'[1]янв'!P224*2+'[1]март'!P224*4+'[1]июль'!P224*6</f>
        <v>0</v>
      </c>
      <c r="Q224" s="18">
        <f>'[1]янв'!S224*2+'[1]март'!S224*4+'[1]июль'!S224*6</f>
        <v>0</v>
      </c>
      <c r="R224" s="18">
        <v>0</v>
      </c>
      <c r="S224" s="18">
        <f>'[1]янв'!T224*2+'[1]март'!T224*4+'[1]июль'!T224*6</f>
        <v>0</v>
      </c>
    </row>
    <row r="225" spans="1:19" ht="15.75" customHeight="1" hidden="1">
      <c r="A225" s="33" t="s">
        <v>164</v>
      </c>
      <c r="B225" s="34">
        <v>0</v>
      </c>
      <c r="C225" s="34">
        <v>0</v>
      </c>
      <c r="D225" s="34">
        <v>0</v>
      </c>
      <c r="E225" s="34">
        <v>0</v>
      </c>
      <c r="F225" s="50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2">
        <v>0</v>
      </c>
      <c r="O225" s="18">
        <f>'[1]янв'!O225*2+'[1]март'!O225*4+'[1]июль'!O225*6</f>
        <v>0</v>
      </c>
      <c r="P225" s="18">
        <f>'[1]янв'!P225*2+'[1]март'!P225*4+'[1]июль'!P225*6</f>
        <v>0</v>
      </c>
      <c r="Q225" s="18">
        <f>'[1]янв'!S225*2+'[1]март'!S225*4+'[1]июль'!S225*6</f>
        <v>0</v>
      </c>
      <c r="R225" s="18">
        <v>0</v>
      </c>
      <c r="S225" s="18">
        <f>'[1]янв'!T225*2+'[1]март'!T225*4+'[1]июль'!T225*6</f>
        <v>0</v>
      </c>
    </row>
    <row r="226" spans="1:19" ht="15.75" customHeight="1" hidden="1">
      <c r="A226" s="53" t="s">
        <v>165</v>
      </c>
      <c r="B226" s="34"/>
      <c r="C226" s="34"/>
      <c r="D226" s="34"/>
      <c r="E226" s="34"/>
      <c r="F226" s="54"/>
      <c r="G226" s="54"/>
      <c r="H226" s="54"/>
      <c r="I226" s="54"/>
      <c r="J226" s="54"/>
      <c r="K226" s="54"/>
      <c r="L226" s="54"/>
      <c r="M226" s="54"/>
      <c r="N226" s="54"/>
      <c r="O226" s="18">
        <f>'[1]янв'!O226*2+'[1]март'!O226*4+'[1]июль'!O226*6</f>
        <v>595.1280000000008</v>
      </c>
      <c r="P226" s="18">
        <f>'[1]янв'!P226*2+'[1]март'!P226*4+'[1]июль'!P226*6</f>
        <v>48.19199999999992</v>
      </c>
      <c r="Q226" s="18">
        <f>'[1]янв'!S226*2+'[1]март'!S226*4+'[1]июль'!S226*6</f>
        <v>32.988000000000014</v>
      </c>
      <c r="R226" s="18">
        <v>0</v>
      </c>
      <c r="S226" s="18">
        <f>'[1]янв'!T226*2+'[1]март'!T226*4+'[1]июль'!T226*6</f>
        <v>53.3979999999999</v>
      </c>
    </row>
    <row r="227" spans="1:19" ht="15.75" customHeight="1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>
        <f>'[1]янв'!O227*2+'[1]март'!O227*4+'[1]июль'!O227*6</f>
        <v>0</v>
      </c>
      <c r="P227" s="26">
        <f>'[1]янв'!P227*2+'[1]март'!P227*4+'[1]июль'!P227*6</f>
        <v>0</v>
      </c>
      <c r="Q227" s="26">
        <f>'[1]янв'!S227*2+'[1]март'!S227*4+'[1]июль'!S227*6</f>
        <v>0</v>
      </c>
      <c r="R227" s="26">
        <v>0</v>
      </c>
      <c r="S227" s="26">
        <f>'[1]янв'!T227*2+'[1]март'!T227*4+'[1]июль'!T227*6</f>
        <v>0</v>
      </c>
    </row>
    <row r="228" spans="15:19" ht="15.75" customHeight="1" hidden="1">
      <c r="O228" s="18">
        <f>'[1]янв'!O228*2+'[1]март'!O228*4+'[1]июль'!O228*6</f>
        <v>0</v>
      </c>
      <c r="P228" s="56"/>
      <c r="Q228" s="56"/>
      <c r="R228" s="56">
        <v>0</v>
      </c>
      <c r="S228" s="56"/>
    </row>
    <row r="229" spans="15:18" ht="15.75" customHeight="1" hidden="1">
      <c r="O229" s="18">
        <f>'[1]янв'!O229*2+'[1]март'!O229*4+'[1]июль'!O229*6</f>
        <v>8799.562</v>
      </c>
      <c r="P229" s="56">
        <f>614.459-O229</f>
        <v>-8185.103</v>
      </c>
      <c r="R229" s="1">
        <v>0</v>
      </c>
    </row>
    <row r="230" spans="15:18" ht="15.75" customHeight="1" hidden="1">
      <c r="O230" s="18">
        <f>'[1]янв'!O230*2+'[1]март'!O230*4+'[1]июль'!O230*6</f>
        <v>2022.6480000000001</v>
      </c>
      <c r="R230" s="1">
        <v>0</v>
      </c>
    </row>
    <row r="231" spans="15:18" ht="15.75" customHeight="1" hidden="1">
      <c r="O231" s="18">
        <f>'[1]янв'!O231*2+'[1]март'!O231*4+'[1]июль'!O231*6</f>
        <v>4299.968</v>
      </c>
      <c r="P231" s="1">
        <f>109842+8042</f>
        <v>117884</v>
      </c>
      <c r="R231" s="1">
        <v>0</v>
      </c>
    </row>
    <row r="232" spans="15:18" ht="15.75" customHeight="1" hidden="1">
      <c r="O232" s="18">
        <f>'[1]янв'!O232*2+'[1]март'!O232*4+'[1]июль'!O232*6</f>
        <v>0</v>
      </c>
      <c r="R232" s="1">
        <v>0</v>
      </c>
    </row>
    <row r="233" spans="15:18" ht="15.75" customHeight="1" hidden="1">
      <c r="O233" s="18">
        <f>'[1]янв'!O233*2+'[1]март'!O233*4+'[1]июль'!O233*6</f>
        <v>1368408</v>
      </c>
      <c r="R233" s="1">
        <v>0</v>
      </c>
    </row>
    <row r="234" spans="15:18" ht="15.75" customHeight="1" hidden="1">
      <c r="O234" s="18">
        <f>'[1]янв'!O234*2+'[1]март'!O234*4+'[1]июль'!O234*6</f>
        <v>971.3639999999999</v>
      </c>
      <c r="R234" s="1">
        <v>0</v>
      </c>
    </row>
    <row r="235" spans="15:18" ht="15.75" customHeight="1" hidden="1">
      <c r="O235" s="18">
        <f>'[1]янв'!O235*2+'[1]март'!O235*4+'[1]июль'!O235*6</f>
        <v>0</v>
      </c>
      <c r="R235" s="1">
        <v>0</v>
      </c>
    </row>
    <row r="236" spans="15:18" ht="15.75" customHeight="1" hidden="1">
      <c r="O236" s="18">
        <f>'[1]янв'!O236*2+'[1]март'!O236*4+'[1]июль'!O236*6</f>
        <v>0</v>
      </c>
      <c r="R236" s="1">
        <v>0</v>
      </c>
    </row>
    <row r="237" spans="15:18" ht="15.75" customHeight="1" hidden="1">
      <c r="O237" s="18">
        <f>'[1]янв'!O237*2+'[1]март'!O237*4+'[1]июль'!O237*6</f>
        <v>8656.118</v>
      </c>
      <c r="P237" s="1" t="s">
        <v>166</v>
      </c>
      <c r="R237" s="1">
        <v>0</v>
      </c>
    </row>
    <row r="238" spans="15:18" ht="15.75" customHeight="1" hidden="1">
      <c r="O238" s="18">
        <f>'[1]янв'!O238*2+'[1]март'!O238*4+'[1]июль'!O238*6</f>
        <v>1993.77</v>
      </c>
      <c r="P238" s="1" t="s">
        <v>167</v>
      </c>
      <c r="R238" s="1">
        <v>0</v>
      </c>
    </row>
    <row r="239" spans="15:18" ht="15.75" customHeight="1" hidden="1">
      <c r="O239" s="18">
        <f>'[1]янв'!O239*2+'[1]март'!O239*4+'[1]июль'!O239*6</f>
        <v>4203.452</v>
      </c>
      <c r="P239" s="1" t="s">
        <v>168</v>
      </c>
      <c r="R239" s="1">
        <v>0</v>
      </c>
    </row>
    <row r="240" spans="15:18" ht="15.75" customHeight="1" hidden="1">
      <c r="O240" s="18">
        <f>'[1]янв'!O240*2+'[1]март'!O240*4+'[1]июль'!O240*6</f>
        <v>0</v>
      </c>
      <c r="R240" s="1">
        <v>0</v>
      </c>
    </row>
    <row r="241" spans="15:19" ht="15.75" customHeight="1" hidden="1">
      <c r="O241" s="18">
        <f>'[1]янв'!O241*2+'[1]март'!O241*4+'[1]июль'!O241*6</f>
        <v>8826.486</v>
      </c>
      <c r="P241" s="57" t="s">
        <v>169</v>
      </c>
      <c r="Q241" s="57"/>
      <c r="R241" s="57">
        <v>0</v>
      </c>
      <c r="S241" s="57"/>
    </row>
    <row r="242" spans="15:18" ht="15.75" customHeight="1" hidden="1">
      <c r="O242" s="18">
        <f>'[1]янв'!O242*2+'[1]март'!O242*4+'[1]июль'!O242*6</f>
        <v>2028.067508</v>
      </c>
      <c r="P242" s="56" t="s">
        <v>167</v>
      </c>
      <c r="Q242" s="56"/>
      <c r="R242" s="56">
        <v>0</v>
      </c>
    </row>
    <row r="243" spans="15:18" ht="15.75" customHeight="1" hidden="1">
      <c r="O243" s="18">
        <f>'[1]янв'!O243*2+'[1]март'!O243*4+'[1]июль'!O243*6</f>
        <v>0</v>
      </c>
      <c r="R243" s="1">
        <v>0</v>
      </c>
    </row>
    <row r="244" spans="15:18" ht="15.75" customHeight="1" hidden="1">
      <c r="O244" s="18">
        <f>'[1]янв'!O244*2+'[1]март'!O244*4+'[1]июль'!O244*6</f>
        <v>1691.694</v>
      </c>
      <c r="P244" s="1" t="s">
        <v>170</v>
      </c>
      <c r="R244" s="1">
        <v>0</v>
      </c>
    </row>
    <row r="245" spans="15:18" ht="15.75" customHeight="1" hidden="1">
      <c r="O245" s="18">
        <f>'[1]янв'!O245*2+'[1]март'!O245*4+'[1]июль'!O245*6</f>
        <v>8826.486</v>
      </c>
      <c r="P245" s="56" t="s">
        <v>166</v>
      </c>
      <c r="R245" s="1">
        <v>0</v>
      </c>
    </row>
    <row r="246" spans="15:18" ht="15.75" customHeight="1" hidden="1">
      <c r="O246" s="18">
        <f>'[1]янв'!O246*2+'[1]март'!O246*4+'[1]июль'!O246*6</f>
        <v>2022.6480000000001</v>
      </c>
      <c r="P246" s="1" t="s">
        <v>167</v>
      </c>
      <c r="R246" s="1">
        <v>0</v>
      </c>
    </row>
    <row r="247" spans="15:18" ht="15.75" customHeight="1" hidden="1">
      <c r="O247" s="18">
        <f>'[1]янв'!O247*2+'[1]март'!O247*4+'[1]июль'!O247*6</f>
        <v>6073.58</v>
      </c>
      <c r="R247" s="1">
        <v>0</v>
      </c>
    </row>
    <row r="248" spans="15:18" ht="15.75" customHeight="1" hidden="1">
      <c r="O248" s="18">
        <f>'[1]янв'!O248*2+'[1]март'!O248*4+'[1]июль'!O248*6</f>
        <v>1431.432</v>
      </c>
      <c r="P248" s="56"/>
      <c r="R248" s="1">
        <v>0</v>
      </c>
    </row>
    <row r="249" spans="15:18" ht="15.75" customHeight="1" hidden="1">
      <c r="O249" s="18">
        <f>'[1]янв'!O249*2+'[1]март'!O249*4+'[1]июль'!O249*6</f>
        <v>4379.674</v>
      </c>
      <c r="P249" s="1" t="s">
        <v>170</v>
      </c>
      <c r="R249" s="1">
        <v>0</v>
      </c>
    </row>
    <row r="250" spans="15:18" ht="15.75" customHeight="1" hidden="1">
      <c r="O250" s="18">
        <f>'[1]янв'!O250*2+'[1]март'!O250*4+'[1]июль'!O250*6</f>
        <v>8826.486</v>
      </c>
      <c r="R250" s="1">
        <v>0</v>
      </c>
    </row>
    <row r="251" spans="15:18" ht="15.75" customHeight="1" hidden="1">
      <c r="O251" s="18">
        <f>'[1]янв'!O251*2+'[1]март'!O251*4+'[1]июль'!O251*6</f>
        <v>2028.067508</v>
      </c>
      <c r="R251" s="1">
        <v>0</v>
      </c>
    </row>
    <row r="252" spans="15:18" ht="15.75" customHeight="1" hidden="1">
      <c r="O252" s="18">
        <f>'[1]янв'!O252*2+'[1]март'!O252*4+'[1]июль'!O252*6</f>
        <v>0</v>
      </c>
      <c r="R252" s="1">
        <v>0</v>
      </c>
    </row>
    <row r="253" spans="15:18" ht="15.75" customHeight="1" hidden="1">
      <c r="O253" s="18">
        <f>'[1]янв'!O253*2+'[1]март'!O253*4+'[1]июль'!O253*6</f>
        <v>3430.666</v>
      </c>
      <c r="P253" s="56" t="s">
        <v>171</v>
      </c>
      <c r="R253" s="1">
        <v>0</v>
      </c>
    </row>
    <row r="254" spans="15:18" ht="15.75" customHeight="1" hidden="1">
      <c r="O254" s="18">
        <f>'[1]янв'!O254*2+'[1]март'!O254*4+'[1]июль'!O254*6</f>
        <v>772.7860000000001</v>
      </c>
      <c r="P254" s="1" t="s">
        <v>172</v>
      </c>
      <c r="R254" s="1">
        <v>0</v>
      </c>
    </row>
    <row r="255" spans="15:18" ht="15.75" customHeight="1" hidden="1">
      <c r="O255" s="18">
        <f>'[1]янв'!O255*2+'[1]март'!O255*4+'[1]июль'!O255*6</f>
        <v>4203.452</v>
      </c>
      <c r="R255" s="1">
        <v>0</v>
      </c>
    </row>
    <row r="256" spans="15:18" ht="15.75" customHeight="1" hidden="1">
      <c r="O256" s="18">
        <f>'[1]янв'!O256*2+'[1]март'!O256*4+'[1]июль'!O256*6</f>
        <v>1700.328</v>
      </c>
      <c r="R256" s="1">
        <v>0</v>
      </c>
    </row>
    <row r="257" spans="15:18" ht="15.75" customHeight="1" hidden="1">
      <c r="O257" s="18">
        <f>'[1]янв'!O257*2+'[1]март'!O257*4+'[1]июль'!O257*6</f>
        <v>-2503.124</v>
      </c>
      <c r="R257" s="1">
        <v>0</v>
      </c>
    </row>
    <row r="258" spans="15:19" ht="15.75" customHeight="1">
      <c r="O258" s="58"/>
      <c r="P258" s="56"/>
      <c r="Q258" s="56"/>
      <c r="R258" s="56"/>
      <c r="S258" s="56"/>
    </row>
    <row r="259" spans="15:18" ht="15.75" customHeight="1" hidden="1">
      <c r="O259" s="56">
        <f>O82+O87+O92+O96+O130</f>
        <v>8799.562</v>
      </c>
      <c r="R259" s="1">
        <v>0</v>
      </c>
    </row>
    <row r="260" spans="15:18" ht="15.75" customHeight="1" hidden="1">
      <c r="O260" s="56">
        <f>O83+O88+O93+O97+O131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6">
        <f>O81+O91+O126+O127</f>
        <v>3430.666</v>
      </c>
      <c r="R262" s="1">
        <v>0</v>
      </c>
    </row>
    <row r="263" spans="15:19" ht="15.75" customHeight="1" hidden="1">
      <c r="O263" s="56">
        <f>O91+O126+O127</f>
        <v>3400.7780000000002</v>
      </c>
      <c r="P263" s="56"/>
      <c r="Q263" s="56"/>
      <c r="R263" s="56">
        <v>0</v>
      </c>
      <c r="S263" s="56"/>
    </row>
    <row r="264" spans="15:18" ht="15.75" customHeight="1" hidden="1">
      <c r="O264" s="56">
        <f>O86</f>
        <v>772.7860000000001</v>
      </c>
      <c r="R264" s="1">
        <v>0</v>
      </c>
    </row>
    <row r="265" spans="15:18" ht="15.75" customHeight="1" hidden="1">
      <c r="O265" s="56">
        <f>O82+O87+O92+O96+O130</f>
        <v>8799.562</v>
      </c>
      <c r="R265" s="1">
        <v>0</v>
      </c>
    </row>
    <row r="266" spans="15:18" ht="15.75" customHeight="1" hidden="1">
      <c r="O266" s="56">
        <f>O83+O88+O93+O97+O131</f>
        <v>2022.6480000000001</v>
      </c>
      <c r="R266" s="1">
        <v>0</v>
      </c>
    </row>
    <row r="267" spans="15:18" ht="15.75" customHeight="1" hidden="1">
      <c r="O267" s="56">
        <f>O81+O86+O91+O126+O127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68" t="s">
        <v>180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9"/>
      <c r="P269" s="14"/>
      <c r="Q269" s="70"/>
      <c r="R269" s="76">
        <v>3.4138800000000002</v>
      </c>
    </row>
    <row r="270" spans="1:18" ht="15.75" customHeight="1">
      <c r="A270" s="68" t="s">
        <v>177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9"/>
      <c r="P270" s="14"/>
      <c r="Q270" s="70">
        <v>1.9</v>
      </c>
      <c r="R270" s="76">
        <v>1.9836</v>
      </c>
    </row>
    <row r="271" ht="15.75" customHeight="1">
      <c r="O271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2017-11-03T07:44:57Z</dcterms:modified>
  <cp:category/>
  <cp:version/>
  <cp:contentType/>
  <cp:contentStatus/>
</cp:coreProperties>
</file>