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6416" windowHeight="8448" activeTab="0"/>
  </bookViews>
  <sheets>
    <sheet name="2019" sheetId="1" r:id="rId1"/>
  </sheets>
  <externalReferences>
    <externalReference r:id="rId4"/>
  </externalReferences>
  <definedNames>
    <definedName name="_xlnm.Print_Area" localSheetId="0">'2019'!$A$1:$R$226</definedName>
  </definedNames>
  <calcPr fullCalcOnLoad="1"/>
</workbook>
</file>

<file path=xl/sharedStrings.xml><?xml version="1.0" encoding="utf-8"?>
<sst xmlns="http://schemas.openxmlformats.org/spreadsheetml/2006/main" count="263" uniqueCount="180">
  <si>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</si>
  <si>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</si>
  <si>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</si>
  <si>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</si>
  <si>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</si>
  <si>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</si>
  <si>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</si>
  <si>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</si>
  <si>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</si>
  <si>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</si>
  <si>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</si>
  <si>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</si>
  <si>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</si>
  <si>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</si>
  <si>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>Гостенская 12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</si>
  <si>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</si>
  <si>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</si>
  <si>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</si>
  <si>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</si>
  <si>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</si>
  <si>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</si>
  <si>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</si>
  <si>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</si>
  <si>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</si>
  <si>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</si>
  <si>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</si>
  <si>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</si>
  <si>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</si>
  <si>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</si>
  <si>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</si>
  <si>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</si>
  <si>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</si>
  <si>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</si>
  <si>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</si>
  <si>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</si>
  <si>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</si>
  <si>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</si>
  <si>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</si>
  <si>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</si>
  <si>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</si>
  <si>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</si>
  <si>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</si>
  <si>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</si>
  <si>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</si>
  <si>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</si>
  <si>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</si>
  <si>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</si>
  <si>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</si>
  <si>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</si>
  <si>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</si>
  <si>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</si>
  <si>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</si>
  <si>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</si>
  <si>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</si>
  <si>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</si>
  <si>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</si>
  <si>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</si>
  <si>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</si>
  <si>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</si>
  <si>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</si>
  <si>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</si>
  <si>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</si>
  <si>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</si>
  <si>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</si>
  <si>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</si>
  <si>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</si>
  <si>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</si>
  <si>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</si>
  <si>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</si>
  <si>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</si>
  <si>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</si>
  <si>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</si>
  <si>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</si>
  <si>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</si>
  <si>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</si>
  <si>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</si>
  <si>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</si>
  <si>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</si>
  <si>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</si>
  <si>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</si>
  <si>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</si>
  <si>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</si>
  <si>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</si>
  <si>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</si>
  <si>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</si>
  <si>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</si>
  <si>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</si>
  <si>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</si>
  <si>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</si>
  <si>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</si>
  <si>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</si>
  <si>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</si>
  <si>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</si>
  <si>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</si>
  <si>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</si>
  <si>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</si>
  <si>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</si>
  <si>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</si>
  <si>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</si>
  <si>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</si>
  <si>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</si>
  <si>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</si>
  <si>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</si>
  <si>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</si>
  <si>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</si>
  <si>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</si>
  <si>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</si>
  <si>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</si>
  <si>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</si>
  <si>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</si>
  <si>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</si>
  <si>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</si>
  <si>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</si>
  <si>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</si>
  <si>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</si>
  <si>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</si>
  <si>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</si>
  <si>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</si>
  <si>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</si>
  <si>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</si>
  <si>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</si>
  <si>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</si>
  <si>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</si>
  <si>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</si>
  <si>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</si>
  <si>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</si>
  <si>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</si>
  <si>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</si>
  <si>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</si>
  <si>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</si>
  <si>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</si>
  <si>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</si>
  <si>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</si>
  <si>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</si>
  <si>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</si>
  <si>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</si>
  <si>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</si>
  <si>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</si>
  <si>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</si>
  <si>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</si>
  <si>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</si>
  <si>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</si>
  <si>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</si>
  <si>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</si>
  <si>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</si>
  <si>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</si>
  <si>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</si>
  <si>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</si>
  <si>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</si>
  <si>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</si>
  <si>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</si>
  <si>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</si>
  <si>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</si>
  <si>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</si>
  <si>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</si>
  <si>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</si>
  <si>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</si>
  <si>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</si>
  <si>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</si>
  <si>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</si>
  <si>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</si>
  <si>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</si>
  <si>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</si>
  <si>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</si>
  <si>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</si>
  <si>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</si>
  <si>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</si>
  <si>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</si>
  <si>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</si>
  <si>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</si>
  <si>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</si>
  <si>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</si>
  <si>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</si>
  <si>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</si>
  <si>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руб/м2</t>
  </si>
  <si>
    <t>Содержание лифта</t>
  </si>
  <si>
    <t>6мес 2018</t>
  </si>
  <si>
    <t>Тариф  МКД № 10, по ул. Гостенская с 01.07.2019. по 01.07.2020.</t>
  </si>
  <si>
    <t xml:space="preserve">    Электроэнергия (ОДН)кВт/м2</t>
  </si>
  <si>
    <t>РРКЦ, банк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</si>
</sst>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164" fontId="6" fillId="35" borderId="10" xfId="0" applyNumberFormat="1" applyFont="1" applyFill="1" applyBorder="1" applyAlignment="1" applyProtection="1">
      <alignment/>
      <protection/>
    </xf>
    <xf numFmtId="165" fontId="6" fillId="35" borderId="10" xfId="0" applyNumberFormat="1" applyFont="1" applyFill="1" applyBorder="1" applyAlignment="1" applyProtection="1">
      <alignment/>
      <protection/>
    </xf>
    <xf numFmtId="165" fontId="6" fillId="35" borderId="1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 applyProtection="1">
      <alignment/>
      <protection/>
    </xf>
    <xf numFmtId="165" fontId="8" fillId="35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9" fillId="34" borderId="10" xfId="0" applyFont="1" applyFill="1" applyBorder="1" applyAlignment="1" applyProtection="1">
      <alignment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4" xfId="0" applyNumberFormat="1" applyFont="1" applyFill="1" applyBorder="1" applyAlignment="1" applyProtection="1">
      <alignment/>
      <protection/>
    </xf>
    <xf numFmtId="0" fontId="10" fillId="37" borderId="10" xfId="0" applyFont="1" applyFill="1" applyBorder="1" applyAlignment="1" applyProtection="1">
      <alignment/>
      <protection/>
    </xf>
    <xf numFmtId="165" fontId="10" fillId="37" borderId="10" xfId="0" applyNumberFormat="1" applyFont="1" applyFill="1" applyBorder="1" applyAlignment="1" applyProtection="1">
      <alignment/>
      <protection/>
    </xf>
    <xf numFmtId="165" fontId="10" fillId="37" borderId="11" xfId="0" applyNumberFormat="1" applyFont="1" applyFill="1" applyBorder="1" applyAlignment="1" applyProtection="1">
      <alignment/>
      <protection/>
    </xf>
    <xf numFmtId="165" fontId="10" fillId="37" borderId="12" xfId="0" applyNumberFormat="1" applyFont="1" applyFill="1" applyBorder="1" applyAlignment="1" applyProtection="1">
      <alignment/>
      <protection/>
    </xf>
    <xf numFmtId="165" fontId="10" fillId="37" borderId="14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165" fontId="6" fillId="35" borderId="11" xfId="0" applyNumberFormat="1" applyFont="1" applyFill="1" applyBorder="1" applyAlignment="1" applyProtection="1">
      <alignment/>
      <protection/>
    </xf>
    <xf numFmtId="165" fontId="6" fillId="35" borderId="12" xfId="0" applyNumberFormat="1" applyFont="1" applyFill="1" applyBorder="1" applyAlignment="1" applyProtection="1">
      <alignment/>
      <protection/>
    </xf>
    <xf numFmtId="165" fontId="6" fillId="35" borderId="14" xfId="0" applyNumberFormat="1" applyFont="1" applyFill="1" applyBorder="1" applyAlignment="1" applyProtection="1">
      <alignment/>
      <protection/>
    </xf>
    <xf numFmtId="0" fontId="10" fillId="37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65" fontId="10" fillId="37" borderId="15" xfId="0" applyNumberFormat="1" applyFont="1" applyFill="1" applyBorder="1" applyAlignment="1" applyProtection="1">
      <alignment/>
      <protection/>
    </xf>
    <xf numFmtId="165" fontId="10" fillId="37" borderId="16" xfId="0" applyNumberFormat="1" applyFont="1" applyFill="1" applyBorder="1" applyAlignment="1" applyProtection="1">
      <alignment/>
      <protection/>
    </xf>
    <xf numFmtId="165" fontId="10" fillId="37" borderId="17" xfId="0" applyNumberFormat="1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165" fontId="10" fillId="37" borderId="0" xfId="0" applyNumberFormat="1" applyFont="1" applyFill="1" applyBorder="1" applyAlignment="1" applyProtection="1">
      <alignment/>
      <protection/>
    </xf>
    <xf numFmtId="173" fontId="8" fillId="35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2" fillId="33" borderId="0" xfId="0" applyNumberFormat="1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 horizontal="righ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165" fontId="2" fillId="34" borderId="12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6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165" fontId="6" fillId="35" borderId="10" xfId="0" applyNumberFormat="1" applyFont="1" applyFill="1" applyBorder="1" applyAlignment="1" applyProtection="1">
      <alignment horizontal="center"/>
      <protection/>
    </xf>
    <xf numFmtId="165" fontId="8" fillId="35" borderId="10" xfId="0" applyNumberFormat="1" applyFont="1" applyFill="1" applyBorder="1" applyAlignment="1" applyProtection="1">
      <alignment horizontal="center"/>
      <protection/>
    </xf>
    <xf numFmtId="4" fontId="12" fillId="35" borderId="10" xfId="0" applyNumberFormat="1" applyFont="1" applyFill="1" applyBorder="1" applyAlignment="1" applyProtection="1">
      <alignment horizontal="center"/>
      <protection/>
    </xf>
    <xf numFmtId="4" fontId="6" fillId="35" borderId="10" xfId="0" applyNumberFormat="1" applyFont="1" applyFill="1" applyBorder="1" applyAlignment="1" applyProtection="1">
      <alignment horizontal="center"/>
      <protection/>
    </xf>
    <xf numFmtId="4" fontId="8" fillId="35" borderId="1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5" fillId="34" borderId="18" xfId="0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68" fontId="0" fillId="0" borderId="0" xfId="0" applyNumberFormat="1" applyFont="1" applyFill="1" applyAlignment="1" applyProtection="1">
      <alignment/>
      <protection/>
    </xf>
    <xf numFmtId="165" fontId="6" fillId="35" borderId="19" xfId="0" applyNumberFormat="1" applyFont="1" applyFill="1" applyBorder="1" applyAlignment="1" applyProtection="1">
      <alignment/>
      <protection/>
    </xf>
    <xf numFmtId="165" fontId="6" fillId="35" borderId="19" xfId="0" applyNumberFormat="1" applyFont="1" applyFill="1" applyBorder="1" applyAlignment="1" applyProtection="1">
      <alignment horizontal="center"/>
      <protection/>
    </xf>
    <xf numFmtId="176" fontId="12" fillId="35" borderId="10" xfId="0" applyNumberFormat="1" applyFont="1" applyFill="1" applyBorder="1" applyAlignment="1" applyProtection="1">
      <alignment horizontal="center"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Q6">
            <v>131.504</v>
          </cell>
        </row>
        <row r="10">
          <cell r="O10">
            <v>183.56699999999998</v>
          </cell>
          <cell r="P10">
            <v>15.002</v>
          </cell>
          <cell r="Q10">
            <v>20.392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Q16">
            <v>20.489</v>
          </cell>
        </row>
        <row r="17">
          <cell r="O17">
            <v>55.50600000000001</v>
          </cell>
          <cell r="P17">
            <v>4.525</v>
          </cell>
          <cell r="Q17">
            <v>6.125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Q43">
            <v>3.091</v>
          </cell>
        </row>
        <row r="44">
          <cell r="O44">
            <v>24.8</v>
          </cell>
          <cell r="P44">
            <v>3.087</v>
          </cell>
          <cell r="Q44">
            <v>3.091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Q71">
            <v>2.475</v>
          </cell>
        </row>
        <row r="77">
          <cell r="O77">
            <v>19.86</v>
          </cell>
          <cell r="P77">
            <v>2.472</v>
          </cell>
          <cell r="Q77">
            <v>2.475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Q80">
            <v>5.502</v>
          </cell>
        </row>
        <row r="81">
          <cell r="O81">
            <v>2.4110000000000005</v>
          </cell>
          <cell r="P81">
            <v>0.345</v>
          </cell>
          <cell r="Q81">
            <v>0.289</v>
          </cell>
        </row>
        <row r="82">
          <cell r="O82">
            <v>11.565000000000003</v>
          </cell>
          <cell r="P82">
            <v>1.651</v>
          </cell>
          <cell r="Q82">
            <v>1.385</v>
          </cell>
        </row>
        <row r="83">
          <cell r="O83">
            <v>2.328</v>
          </cell>
          <cell r="P83">
            <v>0.332</v>
          </cell>
          <cell r="Q83">
            <v>0.279</v>
          </cell>
        </row>
        <row r="84">
          <cell r="O84">
            <v>33.629000000000005</v>
          </cell>
          <cell r="P84">
            <v>4.23</v>
          </cell>
          <cell r="Q84">
            <v>3.549</v>
          </cell>
        </row>
        <row r="85">
          <cell r="O85">
            <v>181.46799999999996</v>
          </cell>
          <cell r="P85">
            <v>14.221999999999998</v>
          </cell>
          <cell r="Q85">
            <v>20.642</v>
          </cell>
        </row>
        <row r="86">
          <cell r="O86">
            <v>61.29900000000001</v>
          </cell>
          <cell r="P86">
            <v>5.042</v>
          </cell>
          <cell r="Q86">
            <v>6.894</v>
          </cell>
        </row>
        <row r="87">
          <cell r="O87">
            <v>66.22600000000001</v>
          </cell>
          <cell r="P87">
            <v>5.466</v>
          </cell>
          <cell r="Q87">
            <v>6.189</v>
          </cell>
        </row>
        <row r="88">
          <cell r="O88">
            <v>13.321000000000002</v>
          </cell>
          <cell r="P88">
            <v>1.1</v>
          </cell>
          <cell r="Q88">
            <v>1.245</v>
          </cell>
        </row>
        <row r="89">
          <cell r="O89">
            <v>40.622</v>
          </cell>
          <cell r="P89">
            <v>2.614</v>
          </cell>
          <cell r="Q89">
            <v>6.314</v>
          </cell>
        </row>
        <row r="90">
          <cell r="O90">
            <v>570.0229999999999</v>
          </cell>
          <cell r="P90">
            <v>39.568</v>
          </cell>
          <cell r="Q90">
            <v>65.664</v>
          </cell>
        </row>
        <row r="91">
          <cell r="O91">
            <v>71.945</v>
          </cell>
          <cell r="P91">
            <v>5.254</v>
          </cell>
          <cell r="Q91">
            <v>7.391</v>
          </cell>
        </row>
        <row r="92">
          <cell r="O92">
            <v>387.78099999999995</v>
          </cell>
          <cell r="P92">
            <v>27.313</v>
          </cell>
          <cell r="Q92">
            <v>48.424</v>
          </cell>
        </row>
        <row r="93">
          <cell r="O93">
            <v>79.67099999999999</v>
          </cell>
          <cell r="P93">
            <v>5.494</v>
          </cell>
          <cell r="Q93">
            <v>7.729</v>
          </cell>
        </row>
        <row r="94">
          <cell r="O94">
            <v>30.625999999999998</v>
          </cell>
          <cell r="P94">
            <v>1.507</v>
          </cell>
          <cell r="Q94">
            <v>2.12</v>
          </cell>
        </row>
        <row r="96">
          <cell r="O96">
            <v>298.005</v>
          </cell>
          <cell r="P96">
            <v>20.55</v>
          </cell>
          <cell r="Q96">
            <v>28.909</v>
          </cell>
        </row>
        <row r="97">
          <cell r="O97">
            <v>215.40400000000002</v>
          </cell>
          <cell r="P97">
            <v>14.854</v>
          </cell>
          <cell r="Q97">
            <v>20.896</v>
          </cell>
        </row>
        <row r="98">
          <cell r="O98">
            <v>43.284</v>
          </cell>
          <cell r="P98">
            <v>2.985</v>
          </cell>
          <cell r="Q98">
            <v>4.199</v>
          </cell>
        </row>
        <row r="99">
          <cell r="O99">
            <v>13.925</v>
          </cell>
          <cell r="P99">
            <v>0.96</v>
          </cell>
          <cell r="Q99">
            <v>1.351</v>
          </cell>
        </row>
        <row r="100">
          <cell r="O100">
            <v>13.884</v>
          </cell>
          <cell r="P100">
            <v>0.957</v>
          </cell>
          <cell r="Q100">
            <v>1.347</v>
          </cell>
        </row>
        <row r="101">
          <cell r="O101">
            <v>11.508</v>
          </cell>
          <cell r="P101">
            <v>0.794</v>
          </cell>
          <cell r="Q101">
            <v>1.116</v>
          </cell>
        </row>
        <row r="102">
          <cell r="O102">
            <v>92.13499999999999</v>
          </cell>
          <cell r="P102">
            <v>9.762000000000002</v>
          </cell>
          <cell r="Q102">
            <v>10.17</v>
          </cell>
        </row>
        <row r="103">
          <cell r="O103">
            <v>24.338</v>
          </cell>
          <cell r="P103">
            <v>2.579</v>
          </cell>
          <cell r="Q103">
            <v>2.686</v>
          </cell>
        </row>
        <row r="105">
          <cell r="O105">
            <v>32.352000000000004</v>
          </cell>
          <cell r="P105">
            <v>3.428</v>
          </cell>
          <cell r="Q105">
            <v>3.571</v>
          </cell>
        </row>
        <row r="106">
          <cell r="O106">
            <v>2.576</v>
          </cell>
          <cell r="P106">
            <v>0.273</v>
          </cell>
          <cell r="Q106">
            <v>0.284</v>
          </cell>
        </row>
        <row r="107">
          <cell r="O107">
            <v>2.143</v>
          </cell>
          <cell r="P107">
            <v>0.227</v>
          </cell>
          <cell r="Q107">
            <v>0.237</v>
          </cell>
        </row>
        <row r="108">
          <cell r="O108">
            <v>0.432</v>
          </cell>
          <cell r="P108">
            <v>0.046</v>
          </cell>
          <cell r="Q108">
            <v>0.048</v>
          </cell>
        </row>
        <row r="109">
          <cell r="O109">
            <v>0.3500000000000001</v>
          </cell>
          <cell r="P109">
            <v>0.037</v>
          </cell>
          <cell r="Q109">
            <v>0.039</v>
          </cell>
        </row>
        <row r="110">
          <cell r="O110">
            <v>3.1040000000000005</v>
          </cell>
          <cell r="P110">
            <v>0.329</v>
          </cell>
          <cell r="Q110">
            <v>0.343</v>
          </cell>
        </row>
        <row r="111">
          <cell r="O111">
            <v>16.698</v>
          </cell>
          <cell r="P111">
            <v>1.512</v>
          </cell>
          <cell r="Q111">
            <v>1.903</v>
          </cell>
        </row>
        <row r="112">
          <cell r="O112">
            <v>45.328</v>
          </cell>
          <cell r="P112">
            <v>4.798</v>
          </cell>
          <cell r="Q112">
            <v>4.839999999999999</v>
          </cell>
        </row>
        <row r="113">
          <cell r="O113">
            <v>26.4</v>
          </cell>
          <cell r="P113">
            <v>2.152</v>
          </cell>
          <cell r="Q113">
            <v>2.913</v>
          </cell>
        </row>
        <row r="114">
          <cell r="O114">
            <v>18.650000000000002</v>
          </cell>
          <cell r="P114">
            <v>2.623</v>
          </cell>
          <cell r="Q114">
            <v>1.896</v>
          </cell>
        </row>
        <row r="115">
          <cell r="O115">
            <v>0.278</v>
          </cell>
          <cell r="P115">
            <v>0.023</v>
          </cell>
          <cell r="Q115">
            <v>0.031</v>
          </cell>
        </row>
        <row r="116">
          <cell r="O116">
            <v>158.02900000000002</v>
          </cell>
          <cell r="P116">
            <v>22.053</v>
          </cell>
          <cell r="Q116">
            <v>20.489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Q126">
            <v>20.392</v>
          </cell>
        </row>
        <row r="127">
          <cell r="O127">
            <v>15.5</v>
          </cell>
          <cell r="P127">
            <v>1.302</v>
          </cell>
          <cell r="Q127">
            <v>1.763</v>
          </cell>
        </row>
        <row r="128">
          <cell r="O128">
            <v>34.5</v>
          </cell>
          <cell r="P128">
            <v>2.898</v>
          </cell>
          <cell r="Q128">
            <v>3.923</v>
          </cell>
        </row>
        <row r="129">
          <cell r="O129">
            <v>34.012</v>
          </cell>
          <cell r="P129">
            <v>2.857</v>
          </cell>
          <cell r="Q129">
            <v>3.868</v>
          </cell>
        </row>
        <row r="130">
          <cell r="O130">
            <v>15.5</v>
          </cell>
          <cell r="P130">
            <v>1.302</v>
          </cell>
          <cell r="Q130">
            <v>1.763</v>
          </cell>
        </row>
        <row r="131">
          <cell r="O131">
            <v>22.000000000000004</v>
          </cell>
          <cell r="P131">
            <v>1.848</v>
          </cell>
          <cell r="Q131">
            <v>2.502</v>
          </cell>
        </row>
        <row r="132">
          <cell r="O132">
            <v>4.444000000000001</v>
          </cell>
          <cell r="P132">
            <v>0.373</v>
          </cell>
          <cell r="Q132">
            <v>0.505</v>
          </cell>
        </row>
        <row r="133">
          <cell r="O133">
            <v>30.211</v>
          </cell>
          <cell r="P133">
            <v>2.538</v>
          </cell>
          <cell r="Q133">
            <v>3.436</v>
          </cell>
        </row>
        <row r="134">
          <cell r="O134">
            <v>6.516</v>
          </cell>
          <cell r="P134">
            <v>0.546</v>
          </cell>
          <cell r="Q134">
            <v>0.717</v>
          </cell>
        </row>
        <row r="135">
          <cell r="O135">
            <v>20.884000000000004</v>
          </cell>
          <cell r="P135">
            <v>1.338</v>
          </cell>
          <cell r="Q135">
            <v>1.915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Q226">
            <v>5.5649999999999995</v>
          </cell>
        </row>
        <row r="227">
          <cell r="O227">
            <v>0</v>
          </cell>
          <cell r="P227">
            <v>0</v>
          </cell>
          <cell r="Q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Q6">
            <v>131.504</v>
          </cell>
        </row>
        <row r="10">
          <cell r="O10">
            <v>187.93699999999998</v>
          </cell>
          <cell r="P10">
            <v>15.002</v>
          </cell>
          <cell r="Q10">
            <v>20.392</v>
          </cell>
        </row>
        <row r="16">
          <cell r="O16">
            <v>163.48100000000002</v>
          </cell>
          <cell r="P16">
            <v>22.053</v>
          </cell>
          <cell r="Q16">
            <v>20.489</v>
          </cell>
        </row>
        <row r="17">
          <cell r="O17">
            <v>55.506</v>
          </cell>
          <cell r="P17">
            <v>4.424</v>
          </cell>
          <cell r="Q17">
            <v>5.988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Q43">
            <v>2.856</v>
          </cell>
        </row>
        <row r="44">
          <cell r="O44">
            <v>26.479999999999997</v>
          </cell>
          <cell r="P44">
            <v>2.109</v>
          </cell>
          <cell r="Q44">
            <v>2.856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Q71">
            <v>2.142</v>
          </cell>
        </row>
        <row r="77">
          <cell r="O77">
            <v>19.86</v>
          </cell>
          <cell r="P77">
            <v>1.582</v>
          </cell>
          <cell r="Q77">
            <v>2.142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Q80">
            <v>5.503</v>
          </cell>
        </row>
        <row r="81">
          <cell r="O81">
            <v>2.4280000000000004</v>
          </cell>
          <cell r="P81">
            <v>0.343</v>
          </cell>
          <cell r="Q81">
            <v>0.289</v>
          </cell>
        </row>
        <row r="82">
          <cell r="O82">
            <v>11.654000000000003</v>
          </cell>
          <cell r="P82">
            <v>1.652</v>
          </cell>
          <cell r="Q82">
            <v>1.385</v>
          </cell>
        </row>
        <row r="83">
          <cell r="O83">
            <v>2.3459999999999996</v>
          </cell>
          <cell r="P83">
            <v>0.332</v>
          </cell>
          <cell r="Q83">
            <v>0.279</v>
          </cell>
        </row>
        <row r="84">
          <cell r="O84">
            <v>33.85999999999999</v>
          </cell>
          <cell r="P84">
            <v>4.229</v>
          </cell>
          <cell r="Q84">
            <v>3.55</v>
          </cell>
        </row>
        <row r="85">
          <cell r="O85">
            <v>186.71499999999997</v>
          </cell>
          <cell r="P85">
            <v>14.222</v>
          </cell>
          <cell r="Q85">
            <v>20.642</v>
          </cell>
        </row>
        <row r="86">
          <cell r="O86">
            <v>62.980000000000004</v>
          </cell>
          <cell r="P86">
            <v>5.042</v>
          </cell>
          <cell r="Q86">
            <v>6.894</v>
          </cell>
        </row>
        <row r="87">
          <cell r="O87">
            <v>68.34900000000002</v>
          </cell>
          <cell r="P87">
            <v>5.466</v>
          </cell>
          <cell r="Q87">
            <v>6.189</v>
          </cell>
        </row>
        <row r="88">
          <cell r="O88">
            <v>13.748000000000001</v>
          </cell>
          <cell r="P88">
            <v>1.099</v>
          </cell>
          <cell r="Q88">
            <v>1.245</v>
          </cell>
        </row>
        <row r="89">
          <cell r="O89">
            <v>41.638</v>
          </cell>
          <cell r="P89">
            <v>2.615</v>
          </cell>
          <cell r="Q89">
            <v>6.314</v>
          </cell>
        </row>
        <row r="90">
          <cell r="O90">
            <v>584.6569999999999</v>
          </cell>
          <cell r="P90">
            <v>39.568</v>
          </cell>
          <cell r="Q90">
            <v>65.664</v>
          </cell>
        </row>
        <row r="91">
          <cell r="O91">
            <v>73.106</v>
          </cell>
          <cell r="P91">
            <v>5.254</v>
          </cell>
          <cell r="Q91">
            <v>7.391</v>
          </cell>
        </row>
        <row r="92">
          <cell r="O92">
            <v>398.239</v>
          </cell>
          <cell r="P92">
            <v>27.313</v>
          </cell>
          <cell r="Q92">
            <v>48.424</v>
          </cell>
        </row>
        <row r="93">
          <cell r="O93">
            <v>82.03699999999999</v>
          </cell>
          <cell r="P93">
            <v>5.494</v>
          </cell>
          <cell r="Q93">
            <v>7.729</v>
          </cell>
        </row>
        <row r="94">
          <cell r="O94">
            <v>31.275</v>
          </cell>
          <cell r="P94">
            <v>1.507</v>
          </cell>
          <cell r="Q94">
            <v>2.12</v>
          </cell>
        </row>
        <row r="96">
          <cell r="O96">
            <v>307.565</v>
          </cell>
          <cell r="P96">
            <v>20.548000000000002</v>
          </cell>
          <cell r="Q96">
            <v>28.909</v>
          </cell>
        </row>
        <row r="97">
          <cell r="O97">
            <v>222.31500000000003</v>
          </cell>
          <cell r="P97">
            <v>14.853</v>
          </cell>
          <cell r="Q97">
            <v>20.896</v>
          </cell>
        </row>
        <row r="98">
          <cell r="O98">
            <v>44.673</v>
          </cell>
          <cell r="P98">
            <v>2.984</v>
          </cell>
          <cell r="Q98">
            <v>4.199</v>
          </cell>
        </row>
        <row r="99">
          <cell r="O99">
            <v>14.370999999999999</v>
          </cell>
          <cell r="P99">
            <v>0.96</v>
          </cell>
          <cell r="Q99">
            <v>1.351</v>
          </cell>
        </row>
        <row r="100">
          <cell r="O100">
            <v>14.330000000000002</v>
          </cell>
          <cell r="P100">
            <v>0.957</v>
          </cell>
          <cell r="Q100">
            <v>1.347</v>
          </cell>
        </row>
        <row r="101">
          <cell r="O101">
            <v>11.876</v>
          </cell>
          <cell r="P101">
            <v>0.794</v>
          </cell>
          <cell r="Q101">
            <v>1.116</v>
          </cell>
        </row>
        <row r="102">
          <cell r="O102">
            <v>94.28599999999999</v>
          </cell>
          <cell r="P102">
            <v>9.760000000000002</v>
          </cell>
          <cell r="Q102">
            <v>10.170000000000002</v>
          </cell>
        </row>
        <row r="103">
          <cell r="O103">
            <v>24.906</v>
          </cell>
          <cell r="P103">
            <v>2.578</v>
          </cell>
          <cell r="Q103">
            <v>2.686</v>
          </cell>
        </row>
        <row r="105">
          <cell r="O105">
            <v>33.108000000000004</v>
          </cell>
          <cell r="P105">
            <v>3.428</v>
          </cell>
          <cell r="Q105">
            <v>3.572</v>
          </cell>
        </row>
        <row r="106">
          <cell r="O106">
            <v>2.6340000000000003</v>
          </cell>
          <cell r="P106">
            <v>0.272</v>
          </cell>
          <cell r="Q106">
            <v>0.284</v>
          </cell>
        </row>
        <row r="107">
          <cell r="O107">
            <v>2.1929999999999996</v>
          </cell>
          <cell r="P107">
            <v>0.227</v>
          </cell>
          <cell r="Q107">
            <v>0.237</v>
          </cell>
        </row>
        <row r="108">
          <cell r="O108">
            <v>0.443</v>
          </cell>
          <cell r="P108">
            <v>0.047</v>
          </cell>
          <cell r="Q108">
            <v>0.049</v>
          </cell>
        </row>
        <row r="109">
          <cell r="O109">
            <v>0.3580000000000001</v>
          </cell>
          <cell r="P109">
            <v>0.037</v>
          </cell>
          <cell r="Q109">
            <v>0.039</v>
          </cell>
        </row>
        <row r="110">
          <cell r="O110">
            <v>3.1780000000000004</v>
          </cell>
          <cell r="P110">
            <v>0.329</v>
          </cell>
          <cell r="Q110">
            <v>0.343</v>
          </cell>
        </row>
        <row r="111">
          <cell r="O111">
            <v>16.142999999999997</v>
          </cell>
          <cell r="P111">
            <v>1.512</v>
          </cell>
          <cell r="Q111">
            <v>1.903</v>
          </cell>
        </row>
        <row r="112">
          <cell r="O112">
            <v>46.491</v>
          </cell>
          <cell r="P112">
            <v>4.8</v>
          </cell>
          <cell r="Q112">
            <v>4.841</v>
          </cell>
        </row>
        <row r="113">
          <cell r="O113">
            <v>27.133999999999997</v>
          </cell>
          <cell r="P113">
            <v>2.153</v>
          </cell>
          <cell r="Q113">
            <v>2.914</v>
          </cell>
        </row>
        <row r="114">
          <cell r="O114">
            <v>19.071</v>
          </cell>
          <cell r="P114">
            <v>2.624</v>
          </cell>
          <cell r="Q114">
            <v>1.896</v>
          </cell>
        </row>
        <row r="115">
          <cell r="O115">
            <v>0.28600000000000003</v>
          </cell>
          <cell r="P115">
            <v>0.023</v>
          </cell>
          <cell r="Q115">
            <v>0.031</v>
          </cell>
        </row>
        <row r="116">
          <cell r="O116">
            <v>163.48100000000002</v>
          </cell>
          <cell r="P116">
            <v>22.053</v>
          </cell>
          <cell r="Q116">
            <v>20.489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Q126">
            <v>20.392000000000003</v>
          </cell>
        </row>
        <row r="127">
          <cell r="O127">
            <v>15.859999999999998</v>
          </cell>
          <cell r="P127">
            <v>1.301</v>
          </cell>
          <cell r="Q127">
            <v>1.762</v>
          </cell>
        </row>
        <row r="128">
          <cell r="O128">
            <v>35.300000000000004</v>
          </cell>
          <cell r="P128">
            <v>2.897</v>
          </cell>
          <cell r="Q128">
            <v>3.921</v>
          </cell>
        </row>
        <row r="129">
          <cell r="O129">
            <v>34.01200000000001</v>
          </cell>
          <cell r="P129">
            <v>2.792</v>
          </cell>
          <cell r="Q129">
            <v>3.778</v>
          </cell>
        </row>
        <row r="130">
          <cell r="O130">
            <v>16.859999999999996</v>
          </cell>
          <cell r="P130">
            <v>1.301</v>
          </cell>
          <cell r="Q130">
            <v>1.762</v>
          </cell>
        </row>
        <row r="131">
          <cell r="O131">
            <v>22.000000000000004</v>
          </cell>
          <cell r="P131">
            <v>1.805</v>
          </cell>
          <cell r="Q131">
            <v>2.445</v>
          </cell>
        </row>
        <row r="132">
          <cell r="O132">
            <v>4.441999999999999</v>
          </cell>
          <cell r="P132">
            <v>0.364</v>
          </cell>
          <cell r="Q132">
            <v>0.493</v>
          </cell>
        </row>
        <row r="133">
          <cell r="O133">
            <v>30.913999999999994</v>
          </cell>
          <cell r="P133">
            <v>2.537</v>
          </cell>
          <cell r="Q133">
            <v>3.434</v>
          </cell>
        </row>
        <row r="134">
          <cell r="O134">
            <v>6.666</v>
          </cell>
          <cell r="P134">
            <v>0.547</v>
          </cell>
          <cell r="Q134">
            <v>0.741</v>
          </cell>
        </row>
        <row r="135">
          <cell r="O135">
            <v>21.883000000000003</v>
          </cell>
          <cell r="P135">
            <v>1.458</v>
          </cell>
          <cell r="Q135">
            <v>2.056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Q226">
            <v>4.858000000000004</v>
          </cell>
        </row>
        <row r="227">
          <cell r="O227">
            <v>0</v>
          </cell>
          <cell r="P227">
            <v>0</v>
          </cell>
          <cell r="Q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Q6">
            <v>138.605</v>
          </cell>
        </row>
        <row r="10">
          <cell r="O10">
            <v>198.086</v>
          </cell>
          <cell r="P10">
            <v>15.813</v>
          </cell>
          <cell r="Q10">
            <v>21.493</v>
          </cell>
        </row>
        <row r="16">
          <cell r="O16">
            <v>172.309</v>
          </cell>
          <cell r="P16">
            <v>23.244</v>
          </cell>
          <cell r="Q16">
            <v>21.595</v>
          </cell>
        </row>
        <row r="17">
          <cell r="O17">
            <v>58.504</v>
          </cell>
          <cell r="P17">
            <v>4.663</v>
          </cell>
          <cell r="Q17">
            <v>6.311</v>
          </cell>
        </row>
        <row r="18">
          <cell r="O18">
            <v>0</v>
          </cell>
          <cell r="P18">
            <v>0</v>
          </cell>
          <cell r="Q18">
            <v>0</v>
          </cell>
        </row>
        <row r="19">
          <cell r="O19">
            <v>0</v>
          </cell>
          <cell r="P19">
            <v>0</v>
          </cell>
          <cell r="Q19">
            <v>0</v>
          </cell>
        </row>
        <row r="20">
          <cell r="O20">
            <v>0</v>
          </cell>
          <cell r="P20">
            <v>0</v>
          </cell>
          <cell r="Q20">
            <v>0</v>
          </cell>
        </row>
        <row r="21">
          <cell r="O21">
            <v>0</v>
          </cell>
          <cell r="P21">
            <v>0</v>
          </cell>
          <cell r="Q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</row>
        <row r="23">
          <cell r="O23">
            <v>0</v>
          </cell>
          <cell r="P23">
            <v>0</v>
          </cell>
          <cell r="Q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</row>
        <row r="25">
          <cell r="O25">
            <v>0</v>
          </cell>
          <cell r="P25">
            <v>0</v>
          </cell>
          <cell r="Q25">
            <v>0</v>
          </cell>
        </row>
        <row r="26">
          <cell r="O26">
            <v>0</v>
          </cell>
          <cell r="P26">
            <v>0</v>
          </cell>
          <cell r="Q26">
            <v>0</v>
          </cell>
        </row>
        <row r="27">
          <cell r="O27">
            <v>0</v>
          </cell>
          <cell r="P27">
            <v>0</v>
          </cell>
          <cell r="Q27">
            <v>0</v>
          </cell>
        </row>
        <row r="28">
          <cell r="O28">
            <v>0</v>
          </cell>
          <cell r="P28">
            <v>0</v>
          </cell>
          <cell r="Q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</row>
        <row r="30">
          <cell r="O30">
            <v>0</v>
          </cell>
          <cell r="P30">
            <v>0</v>
          </cell>
          <cell r="Q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</row>
        <row r="32">
          <cell r="O32">
            <v>0</v>
          </cell>
          <cell r="P32">
            <v>0</v>
          </cell>
          <cell r="Q32">
            <v>0</v>
          </cell>
        </row>
        <row r="33">
          <cell r="O33">
            <v>0</v>
          </cell>
          <cell r="P33">
            <v>0</v>
          </cell>
          <cell r="Q33">
            <v>0</v>
          </cell>
        </row>
        <row r="34">
          <cell r="O34">
            <v>0</v>
          </cell>
          <cell r="P34">
            <v>0</v>
          </cell>
          <cell r="Q34">
            <v>0</v>
          </cell>
        </row>
        <row r="35">
          <cell r="O35">
            <v>0</v>
          </cell>
          <cell r="P35">
            <v>0</v>
          </cell>
          <cell r="Q35">
            <v>0</v>
          </cell>
        </row>
        <row r="36">
          <cell r="O36">
            <v>0</v>
          </cell>
          <cell r="P36">
            <v>0</v>
          </cell>
          <cell r="Q36">
            <v>0</v>
          </cell>
        </row>
        <row r="37">
          <cell r="O37">
            <v>0</v>
          </cell>
          <cell r="P37">
            <v>0</v>
          </cell>
          <cell r="Q37">
            <v>0</v>
          </cell>
        </row>
        <row r="38">
          <cell r="O38">
            <v>0</v>
          </cell>
          <cell r="P38">
            <v>0</v>
          </cell>
          <cell r="Q38">
            <v>0</v>
          </cell>
        </row>
        <row r="39">
          <cell r="O39">
            <v>0</v>
          </cell>
          <cell r="P39">
            <v>0</v>
          </cell>
          <cell r="Q39">
            <v>0</v>
          </cell>
        </row>
        <row r="40">
          <cell r="O40">
            <v>0</v>
          </cell>
          <cell r="P40">
            <v>0</v>
          </cell>
          <cell r="Q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</row>
        <row r="42">
          <cell r="O42">
            <v>0</v>
          </cell>
          <cell r="P42">
            <v>0</v>
          </cell>
          <cell r="Q42">
            <v>0</v>
          </cell>
        </row>
        <row r="43">
          <cell r="O43">
            <v>27.909999999999997</v>
          </cell>
          <cell r="P43">
            <v>2.223</v>
          </cell>
          <cell r="Q43">
            <v>3.01</v>
          </cell>
        </row>
        <row r="44">
          <cell r="O44">
            <v>27.909999999999997</v>
          </cell>
          <cell r="P44">
            <v>2.223</v>
          </cell>
          <cell r="Q44">
            <v>3.01</v>
          </cell>
        </row>
        <row r="45">
          <cell r="O45">
            <v>0</v>
          </cell>
          <cell r="P45">
            <v>0</v>
          </cell>
          <cell r="Q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</row>
        <row r="53">
          <cell r="O53">
            <v>0</v>
          </cell>
          <cell r="P53">
            <v>0</v>
          </cell>
          <cell r="Q53">
            <v>0</v>
          </cell>
        </row>
        <row r="54">
          <cell r="O54">
            <v>0</v>
          </cell>
          <cell r="P54">
            <v>0</v>
          </cell>
          <cell r="Q54">
            <v>0</v>
          </cell>
        </row>
        <row r="55">
          <cell r="O55">
            <v>0</v>
          </cell>
          <cell r="P55">
            <v>0</v>
          </cell>
          <cell r="Q55">
            <v>0</v>
          </cell>
        </row>
        <row r="56">
          <cell r="O56">
            <v>0</v>
          </cell>
          <cell r="P56">
            <v>0</v>
          </cell>
          <cell r="Q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</row>
        <row r="62">
          <cell r="O62">
            <v>0</v>
          </cell>
          <cell r="P62">
            <v>0</v>
          </cell>
          <cell r="Q62">
            <v>0</v>
          </cell>
        </row>
        <row r="63">
          <cell r="O63">
            <v>0</v>
          </cell>
          <cell r="P63">
            <v>0</v>
          </cell>
          <cell r="Q63">
            <v>0</v>
          </cell>
        </row>
        <row r="64">
          <cell r="O64">
            <v>0</v>
          </cell>
          <cell r="P64">
            <v>0</v>
          </cell>
          <cell r="Q64">
            <v>0</v>
          </cell>
        </row>
        <row r="65">
          <cell r="O65">
            <v>0</v>
          </cell>
          <cell r="P65">
            <v>0</v>
          </cell>
          <cell r="Q65">
            <v>0</v>
          </cell>
        </row>
        <row r="66">
          <cell r="O66">
            <v>0</v>
          </cell>
          <cell r="P66">
            <v>0</v>
          </cell>
          <cell r="Q66">
            <v>0</v>
          </cell>
        </row>
        <row r="67">
          <cell r="O67">
            <v>0</v>
          </cell>
          <cell r="P67">
            <v>0</v>
          </cell>
          <cell r="Q67">
            <v>0</v>
          </cell>
        </row>
        <row r="68">
          <cell r="O68">
            <v>0</v>
          </cell>
          <cell r="P68">
            <v>0</v>
          </cell>
          <cell r="Q68">
            <v>0</v>
          </cell>
        </row>
        <row r="69">
          <cell r="O69">
            <v>0</v>
          </cell>
          <cell r="P69">
            <v>0</v>
          </cell>
          <cell r="Q69">
            <v>0</v>
          </cell>
        </row>
        <row r="70">
          <cell r="O70">
            <v>0</v>
          </cell>
          <cell r="P70">
            <v>0</v>
          </cell>
          <cell r="Q70">
            <v>0</v>
          </cell>
        </row>
        <row r="71">
          <cell r="O71">
            <v>20.932000000000002</v>
          </cell>
          <cell r="P71">
            <v>1.668</v>
          </cell>
          <cell r="Q71">
            <v>2.258</v>
          </cell>
        </row>
        <row r="77">
          <cell r="O77">
            <v>20.932000000000002</v>
          </cell>
          <cell r="P77">
            <v>1.668</v>
          </cell>
          <cell r="Q77">
            <v>2.258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Q80">
            <v>5.801</v>
          </cell>
        </row>
        <row r="81">
          <cell r="O81">
            <v>2.5590000000000006</v>
          </cell>
          <cell r="P81">
            <v>0.361</v>
          </cell>
          <cell r="Q81">
            <v>0.305</v>
          </cell>
        </row>
        <row r="82">
          <cell r="O82">
            <v>12.282999999999998</v>
          </cell>
          <cell r="P82">
            <v>1.741</v>
          </cell>
          <cell r="Q82">
            <v>1.46</v>
          </cell>
        </row>
        <row r="83">
          <cell r="O83">
            <v>2.4730000000000003</v>
          </cell>
          <cell r="P83">
            <v>0.35</v>
          </cell>
          <cell r="Q83">
            <v>0.294</v>
          </cell>
        </row>
        <row r="84">
          <cell r="O84">
            <v>35.687999999999995</v>
          </cell>
          <cell r="P84">
            <v>4.457</v>
          </cell>
          <cell r="Q84">
            <v>3.742</v>
          </cell>
        </row>
        <row r="85">
          <cell r="O85">
            <v>196.798</v>
          </cell>
          <cell r="P85">
            <v>14.988999999999999</v>
          </cell>
          <cell r="Q85">
            <v>21.756</v>
          </cell>
        </row>
        <row r="86">
          <cell r="O86">
            <v>66.37800000000001</v>
          </cell>
          <cell r="P86">
            <v>5.314</v>
          </cell>
          <cell r="Q86">
            <v>7.266</v>
          </cell>
        </row>
        <row r="87">
          <cell r="O87">
            <v>72.041</v>
          </cell>
          <cell r="P87">
            <v>5.761</v>
          </cell>
          <cell r="Q87">
            <v>6.523</v>
          </cell>
        </row>
        <row r="88">
          <cell r="O88">
            <v>14.490999999999998</v>
          </cell>
          <cell r="P88">
            <v>1.158</v>
          </cell>
          <cell r="Q88">
            <v>1.312</v>
          </cell>
        </row>
        <row r="89">
          <cell r="O89">
            <v>43.888</v>
          </cell>
          <cell r="P89">
            <v>2.756</v>
          </cell>
          <cell r="Q89">
            <v>6.655</v>
          </cell>
        </row>
        <row r="90">
          <cell r="O90">
            <v>616.2279999999998</v>
          </cell>
          <cell r="P90">
            <v>41.705000000000005</v>
          </cell>
          <cell r="Q90">
            <v>69.21</v>
          </cell>
        </row>
        <row r="91">
          <cell r="O91">
            <v>77.05399999999999</v>
          </cell>
          <cell r="P91">
            <v>5.538</v>
          </cell>
          <cell r="Q91">
            <v>7.79</v>
          </cell>
        </row>
        <row r="92">
          <cell r="O92">
            <v>419.744</v>
          </cell>
          <cell r="P92">
            <v>28.788</v>
          </cell>
          <cell r="Q92">
            <v>51.039</v>
          </cell>
        </row>
        <row r="93">
          <cell r="O93">
            <v>86.46799999999999</v>
          </cell>
          <cell r="P93">
            <v>5.791</v>
          </cell>
          <cell r="Q93">
            <v>8.146</v>
          </cell>
        </row>
        <row r="94">
          <cell r="O94">
            <v>32.961999999999996</v>
          </cell>
          <cell r="P94">
            <v>1.588</v>
          </cell>
          <cell r="Q94">
            <v>2.235</v>
          </cell>
        </row>
        <row r="96">
          <cell r="O96">
            <v>324.17400000000004</v>
          </cell>
          <cell r="P96">
            <v>21.658</v>
          </cell>
          <cell r="Q96">
            <v>30.471</v>
          </cell>
        </row>
        <row r="97">
          <cell r="O97">
            <v>234.319</v>
          </cell>
          <cell r="P97">
            <v>15.655</v>
          </cell>
          <cell r="Q97">
            <v>22.024</v>
          </cell>
        </row>
        <row r="98">
          <cell r="O98">
            <v>47.087</v>
          </cell>
          <cell r="P98">
            <v>3.145</v>
          </cell>
          <cell r="Q98">
            <v>4.427</v>
          </cell>
        </row>
        <row r="99">
          <cell r="O99">
            <v>15.147999999999998</v>
          </cell>
          <cell r="P99">
            <v>1.012</v>
          </cell>
          <cell r="Q99">
            <v>1.424</v>
          </cell>
        </row>
        <row r="100">
          <cell r="O100">
            <v>15.102999999999998</v>
          </cell>
          <cell r="P100">
            <v>1.009</v>
          </cell>
          <cell r="Q100">
            <v>1.42</v>
          </cell>
        </row>
        <row r="101">
          <cell r="O101">
            <v>12.517000000000001</v>
          </cell>
          <cell r="P101">
            <v>0.837</v>
          </cell>
          <cell r="Q101">
            <v>1.176</v>
          </cell>
        </row>
        <row r="102">
          <cell r="O102">
            <v>94.377</v>
          </cell>
          <cell r="P102">
            <v>10.286999999999999</v>
          </cell>
          <cell r="Q102">
            <v>10.719</v>
          </cell>
        </row>
        <row r="103">
          <cell r="O103">
            <v>25.252</v>
          </cell>
          <cell r="P103">
            <v>2.717</v>
          </cell>
          <cell r="Q103">
            <v>2.831</v>
          </cell>
        </row>
        <row r="105">
          <cell r="O105">
            <v>34.894999999999996</v>
          </cell>
          <cell r="P105">
            <v>3.613</v>
          </cell>
          <cell r="Q105">
            <v>3.765</v>
          </cell>
        </row>
        <row r="106">
          <cell r="O106">
            <v>2.776</v>
          </cell>
          <cell r="P106">
            <v>0.287</v>
          </cell>
          <cell r="Q106">
            <v>0.299</v>
          </cell>
        </row>
        <row r="107">
          <cell r="O107">
            <v>2.3109999999999995</v>
          </cell>
          <cell r="P107">
            <v>0.239</v>
          </cell>
          <cell r="Q107">
            <v>0.25</v>
          </cell>
        </row>
        <row r="108">
          <cell r="O108">
            <v>0.463918</v>
          </cell>
          <cell r="P108">
            <v>0.046</v>
          </cell>
          <cell r="Q108">
            <v>0.052</v>
          </cell>
        </row>
        <row r="109">
          <cell r="O109">
            <v>0.3760000000000001</v>
          </cell>
          <cell r="P109">
            <v>0.039</v>
          </cell>
          <cell r="Q109">
            <v>0.041</v>
          </cell>
        </row>
        <row r="110">
          <cell r="O110">
            <v>3.351</v>
          </cell>
          <cell r="P110">
            <v>0.347</v>
          </cell>
          <cell r="Q110">
            <v>0.362</v>
          </cell>
        </row>
        <row r="111">
          <cell r="O111">
            <v>17.015</v>
          </cell>
          <cell r="P111">
            <v>1.594</v>
          </cell>
          <cell r="Q111">
            <v>2.006</v>
          </cell>
        </row>
        <row r="112">
          <cell r="O112">
            <v>49.002</v>
          </cell>
          <cell r="P112">
            <v>5.059</v>
          </cell>
          <cell r="Q112">
            <v>5.102</v>
          </cell>
        </row>
        <row r="113">
          <cell r="O113">
            <v>28.599999999999998</v>
          </cell>
          <cell r="P113">
            <v>2.269</v>
          </cell>
          <cell r="Q113">
            <v>3.071</v>
          </cell>
        </row>
        <row r="114">
          <cell r="O114">
            <v>20.101000000000006</v>
          </cell>
          <cell r="P114">
            <v>2.766</v>
          </cell>
          <cell r="Q114">
            <v>1.998</v>
          </cell>
        </row>
        <row r="115">
          <cell r="O115">
            <v>0.30100000000000005</v>
          </cell>
          <cell r="P115">
            <v>0.024</v>
          </cell>
          <cell r="Q115">
            <v>0.033</v>
          </cell>
        </row>
        <row r="116">
          <cell r="O116">
            <v>172.30900000000005</v>
          </cell>
          <cell r="P116">
            <v>23.244</v>
          </cell>
          <cell r="Q116">
            <v>21.596</v>
          </cell>
        </row>
        <row r="117">
          <cell r="O117">
            <v>0</v>
          </cell>
          <cell r="P117">
            <v>0</v>
          </cell>
          <cell r="Q117">
            <v>0</v>
          </cell>
        </row>
        <row r="118">
          <cell r="O118">
            <v>0</v>
          </cell>
          <cell r="P118">
            <v>0</v>
          </cell>
          <cell r="Q118">
            <v>0</v>
          </cell>
        </row>
        <row r="119">
          <cell r="O119">
            <v>0</v>
          </cell>
          <cell r="P119">
            <v>0</v>
          </cell>
          <cell r="Q119">
            <v>0</v>
          </cell>
        </row>
        <row r="120">
          <cell r="O120">
            <v>0</v>
          </cell>
          <cell r="P120">
            <v>0</v>
          </cell>
          <cell r="Q120">
            <v>0</v>
          </cell>
        </row>
        <row r="121">
          <cell r="O121">
            <v>0</v>
          </cell>
          <cell r="P121">
            <v>0</v>
          </cell>
          <cell r="Q121">
            <v>0</v>
          </cell>
        </row>
        <row r="122">
          <cell r="O122">
            <v>0</v>
          </cell>
          <cell r="P122">
            <v>0</v>
          </cell>
          <cell r="Q122">
            <v>0</v>
          </cell>
        </row>
        <row r="123">
          <cell r="O123">
            <v>0</v>
          </cell>
          <cell r="P123">
            <v>0</v>
          </cell>
          <cell r="Q123">
            <v>0</v>
          </cell>
        </row>
        <row r="124">
          <cell r="O124">
            <v>0</v>
          </cell>
          <cell r="P124">
            <v>0</v>
          </cell>
          <cell r="Q124">
            <v>0</v>
          </cell>
        </row>
        <row r="125">
          <cell r="O125">
            <v>0</v>
          </cell>
          <cell r="P125">
            <v>0</v>
          </cell>
          <cell r="Q125">
            <v>0</v>
          </cell>
        </row>
        <row r="126">
          <cell r="O126">
            <v>198.086</v>
          </cell>
          <cell r="P126">
            <v>15.812999999999999</v>
          </cell>
          <cell r="Q126">
            <v>21.493</v>
          </cell>
        </row>
        <row r="127">
          <cell r="O127">
            <v>16.717000000000002</v>
          </cell>
          <cell r="P127">
            <v>1.371</v>
          </cell>
          <cell r="Q127">
            <v>1.857</v>
          </cell>
        </row>
        <row r="128">
          <cell r="O128">
            <v>37.206</v>
          </cell>
          <cell r="P128">
            <v>3.053</v>
          </cell>
          <cell r="Q128">
            <v>4.133</v>
          </cell>
        </row>
        <row r="129">
          <cell r="O129">
            <v>34.01200000000001</v>
          </cell>
          <cell r="P129">
            <v>2.792</v>
          </cell>
          <cell r="Q129">
            <v>3.778</v>
          </cell>
        </row>
        <row r="130">
          <cell r="O130">
            <v>17.77</v>
          </cell>
          <cell r="P130">
            <v>1.371</v>
          </cell>
          <cell r="Q130">
            <v>1.857</v>
          </cell>
        </row>
        <row r="131">
          <cell r="O131">
            <v>23.185000000000002</v>
          </cell>
          <cell r="P131">
            <v>1.902</v>
          </cell>
          <cell r="Q131">
            <v>2.576</v>
          </cell>
        </row>
        <row r="132">
          <cell r="O132">
            <v>4.685</v>
          </cell>
          <cell r="P132">
            <v>0.385</v>
          </cell>
          <cell r="Q132">
            <v>0.521</v>
          </cell>
        </row>
        <row r="133">
          <cell r="O133">
            <v>32.583</v>
          </cell>
          <cell r="P133">
            <v>2.674</v>
          </cell>
          <cell r="Q133">
            <v>3.619</v>
          </cell>
        </row>
        <row r="134">
          <cell r="O134">
            <v>7.026000000000001</v>
          </cell>
          <cell r="P134">
            <v>0.577</v>
          </cell>
          <cell r="Q134">
            <v>0.781</v>
          </cell>
        </row>
        <row r="135">
          <cell r="O135">
            <v>24.902</v>
          </cell>
          <cell r="P135">
            <v>1.6879999999999997</v>
          </cell>
          <cell r="Q135">
            <v>2.371</v>
          </cell>
        </row>
        <row r="136">
          <cell r="O136">
            <v>0</v>
          </cell>
          <cell r="P136">
            <v>0</v>
          </cell>
          <cell r="Q136">
            <v>0</v>
          </cell>
        </row>
        <row r="137">
          <cell r="O137">
            <v>0</v>
          </cell>
          <cell r="P137">
            <v>0</v>
          </cell>
          <cell r="Q137">
            <v>0</v>
          </cell>
        </row>
        <row r="138">
          <cell r="O138">
            <v>0</v>
          </cell>
          <cell r="P138">
            <v>0</v>
          </cell>
          <cell r="Q138">
            <v>0</v>
          </cell>
        </row>
        <row r="139">
          <cell r="O139">
            <v>0</v>
          </cell>
          <cell r="P139">
            <v>0</v>
          </cell>
          <cell r="Q139">
            <v>0</v>
          </cell>
        </row>
        <row r="140">
          <cell r="O140">
            <v>0</v>
          </cell>
          <cell r="P140">
            <v>0</v>
          </cell>
          <cell r="Q140">
            <v>0</v>
          </cell>
        </row>
        <row r="141">
          <cell r="O141">
            <v>0</v>
          </cell>
          <cell r="P141">
            <v>0</v>
          </cell>
          <cell r="Q141">
            <v>0</v>
          </cell>
        </row>
        <row r="142">
          <cell r="O142">
            <v>0</v>
          </cell>
          <cell r="P142">
            <v>0</v>
          </cell>
          <cell r="Q142">
            <v>0</v>
          </cell>
        </row>
        <row r="143">
          <cell r="O143">
            <v>0</v>
          </cell>
          <cell r="P143">
            <v>0</v>
          </cell>
          <cell r="Q143">
            <v>0</v>
          </cell>
        </row>
        <row r="144">
          <cell r="O144">
            <v>0</v>
          </cell>
          <cell r="P144">
            <v>0</v>
          </cell>
          <cell r="Q144">
            <v>0</v>
          </cell>
        </row>
        <row r="145">
          <cell r="O145">
            <v>0</v>
          </cell>
          <cell r="P145">
            <v>0</v>
          </cell>
          <cell r="Q145">
            <v>0</v>
          </cell>
        </row>
        <row r="146">
          <cell r="O146">
            <v>0</v>
          </cell>
          <cell r="P146">
            <v>0</v>
          </cell>
          <cell r="Q146">
            <v>0</v>
          </cell>
        </row>
        <row r="147">
          <cell r="O147">
            <v>0</v>
          </cell>
          <cell r="P147">
            <v>0</v>
          </cell>
          <cell r="Q147">
            <v>0</v>
          </cell>
        </row>
        <row r="148">
          <cell r="O148">
            <v>0</v>
          </cell>
          <cell r="P148">
            <v>0</v>
          </cell>
          <cell r="Q148">
            <v>0</v>
          </cell>
        </row>
        <row r="149">
          <cell r="O149">
            <v>0</v>
          </cell>
          <cell r="P149">
            <v>0</v>
          </cell>
          <cell r="Q149">
            <v>0</v>
          </cell>
        </row>
        <row r="150">
          <cell r="O150">
            <v>0</v>
          </cell>
          <cell r="P150">
            <v>0</v>
          </cell>
          <cell r="Q150">
            <v>0</v>
          </cell>
        </row>
        <row r="151">
          <cell r="O151">
            <v>0</v>
          </cell>
          <cell r="P151">
            <v>0</v>
          </cell>
          <cell r="Q151">
            <v>0</v>
          </cell>
        </row>
        <row r="152">
          <cell r="O152">
            <v>0</v>
          </cell>
          <cell r="P152">
            <v>0</v>
          </cell>
          <cell r="Q152">
            <v>0</v>
          </cell>
        </row>
        <row r="153">
          <cell r="O153">
            <v>0</v>
          </cell>
          <cell r="P153">
            <v>0</v>
          </cell>
          <cell r="Q153">
            <v>0</v>
          </cell>
        </row>
        <row r="154">
          <cell r="O154">
            <v>0</v>
          </cell>
          <cell r="P154">
            <v>0</v>
          </cell>
          <cell r="Q154">
            <v>0</v>
          </cell>
        </row>
        <row r="155">
          <cell r="O155">
            <v>0</v>
          </cell>
          <cell r="P155">
            <v>0</v>
          </cell>
          <cell r="Q155">
            <v>0</v>
          </cell>
        </row>
        <row r="156">
          <cell r="O156">
            <v>0</v>
          </cell>
          <cell r="P156">
            <v>0</v>
          </cell>
          <cell r="Q156">
            <v>0</v>
          </cell>
        </row>
        <row r="157">
          <cell r="O157">
            <v>0</v>
          </cell>
          <cell r="P157">
            <v>0</v>
          </cell>
          <cell r="Q157">
            <v>0</v>
          </cell>
        </row>
        <row r="158">
          <cell r="O158">
            <v>0</v>
          </cell>
          <cell r="P158">
            <v>0</v>
          </cell>
          <cell r="Q158">
            <v>0</v>
          </cell>
        </row>
        <row r="159">
          <cell r="O159">
            <v>0</v>
          </cell>
          <cell r="P159">
            <v>0</v>
          </cell>
          <cell r="Q159">
            <v>0</v>
          </cell>
        </row>
        <row r="160">
          <cell r="O160">
            <v>0</v>
          </cell>
          <cell r="P160">
            <v>0</v>
          </cell>
          <cell r="Q160">
            <v>0</v>
          </cell>
        </row>
        <row r="161">
          <cell r="O161">
            <v>0</v>
          </cell>
          <cell r="P161">
            <v>0</v>
          </cell>
          <cell r="Q161">
            <v>0</v>
          </cell>
        </row>
        <row r="162">
          <cell r="O162">
            <v>0</v>
          </cell>
          <cell r="P162">
            <v>0</v>
          </cell>
          <cell r="Q162">
            <v>0</v>
          </cell>
        </row>
        <row r="163">
          <cell r="O163">
            <v>0</v>
          </cell>
          <cell r="P163">
            <v>0</v>
          </cell>
          <cell r="Q163">
            <v>0</v>
          </cell>
        </row>
        <row r="164">
          <cell r="O164">
            <v>0</v>
          </cell>
          <cell r="P164">
            <v>0</v>
          </cell>
          <cell r="Q164">
            <v>0</v>
          </cell>
        </row>
        <row r="165">
          <cell r="O165">
            <v>0</v>
          </cell>
          <cell r="P165">
            <v>0</v>
          </cell>
          <cell r="Q165">
            <v>0</v>
          </cell>
        </row>
        <row r="166">
          <cell r="O166">
            <v>0</v>
          </cell>
          <cell r="P166">
            <v>0</v>
          </cell>
          <cell r="Q166">
            <v>0</v>
          </cell>
        </row>
        <row r="167">
          <cell r="O167">
            <v>0</v>
          </cell>
          <cell r="P167">
            <v>0</v>
          </cell>
          <cell r="Q167">
            <v>0</v>
          </cell>
        </row>
        <row r="168">
          <cell r="O168">
            <v>0</v>
          </cell>
          <cell r="P168">
            <v>0</v>
          </cell>
          <cell r="Q168">
            <v>0</v>
          </cell>
        </row>
        <row r="169">
          <cell r="O169">
            <v>0</v>
          </cell>
          <cell r="P169">
            <v>0</v>
          </cell>
          <cell r="Q169">
            <v>0</v>
          </cell>
        </row>
        <row r="170">
          <cell r="O170">
            <v>0</v>
          </cell>
          <cell r="P170">
            <v>0</v>
          </cell>
          <cell r="Q170">
            <v>0</v>
          </cell>
        </row>
        <row r="171">
          <cell r="O171">
            <v>0</v>
          </cell>
          <cell r="P171">
            <v>0</v>
          </cell>
          <cell r="Q171">
            <v>0</v>
          </cell>
        </row>
        <row r="172">
          <cell r="O172">
            <v>0</v>
          </cell>
          <cell r="P172">
            <v>0</v>
          </cell>
          <cell r="Q172">
            <v>0</v>
          </cell>
        </row>
        <row r="173">
          <cell r="O173">
            <v>0</v>
          </cell>
          <cell r="P173">
            <v>0</v>
          </cell>
          <cell r="Q173">
            <v>0</v>
          </cell>
        </row>
        <row r="174">
          <cell r="O174">
            <v>0</v>
          </cell>
          <cell r="P174">
            <v>0</v>
          </cell>
          <cell r="Q174">
            <v>0</v>
          </cell>
        </row>
        <row r="175">
          <cell r="O175">
            <v>0</v>
          </cell>
          <cell r="P175">
            <v>0</v>
          </cell>
          <cell r="Q175">
            <v>0</v>
          </cell>
        </row>
        <row r="176">
          <cell r="O176">
            <v>0</v>
          </cell>
          <cell r="P176">
            <v>0</v>
          </cell>
          <cell r="Q176">
            <v>0</v>
          </cell>
        </row>
        <row r="177">
          <cell r="O177">
            <v>0</v>
          </cell>
          <cell r="P177">
            <v>0</v>
          </cell>
          <cell r="Q177">
            <v>0</v>
          </cell>
        </row>
        <row r="178">
          <cell r="O178">
            <v>0</v>
          </cell>
          <cell r="P178">
            <v>0</v>
          </cell>
          <cell r="Q178">
            <v>0</v>
          </cell>
        </row>
        <row r="179">
          <cell r="O179">
            <v>0</v>
          </cell>
          <cell r="P179">
            <v>0</v>
          </cell>
          <cell r="Q179">
            <v>0</v>
          </cell>
        </row>
        <row r="180">
          <cell r="O180">
            <v>0</v>
          </cell>
          <cell r="P180">
            <v>0</v>
          </cell>
          <cell r="Q180">
            <v>0</v>
          </cell>
        </row>
        <row r="181">
          <cell r="O181">
            <v>0</v>
          </cell>
          <cell r="P181">
            <v>0</v>
          </cell>
          <cell r="Q181">
            <v>0</v>
          </cell>
        </row>
        <row r="182">
          <cell r="O182">
            <v>0</v>
          </cell>
          <cell r="P182">
            <v>0</v>
          </cell>
          <cell r="Q182">
            <v>0</v>
          </cell>
        </row>
        <row r="183">
          <cell r="O183">
            <v>0</v>
          </cell>
          <cell r="P183">
            <v>0</v>
          </cell>
          <cell r="Q183">
            <v>0</v>
          </cell>
        </row>
        <row r="184">
          <cell r="O184">
            <v>0</v>
          </cell>
          <cell r="P184">
            <v>0</v>
          </cell>
          <cell r="Q184">
            <v>0</v>
          </cell>
        </row>
        <row r="185">
          <cell r="O185">
            <v>0</v>
          </cell>
          <cell r="P185">
            <v>0</v>
          </cell>
          <cell r="Q185">
            <v>0</v>
          </cell>
        </row>
        <row r="186">
          <cell r="O186">
            <v>0</v>
          </cell>
          <cell r="P186">
            <v>0</v>
          </cell>
          <cell r="Q186">
            <v>0</v>
          </cell>
        </row>
        <row r="187">
          <cell r="O187">
            <v>0</v>
          </cell>
          <cell r="P187">
            <v>0</v>
          </cell>
          <cell r="Q187">
            <v>0</v>
          </cell>
        </row>
        <row r="188">
          <cell r="O188">
            <v>0</v>
          </cell>
          <cell r="P188">
            <v>0</v>
          </cell>
          <cell r="Q188">
            <v>0</v>
          </cell>
        </row>
        <row r="189">
          <cell r="O189">
            <v>0</v>
          </cell>
          <cell r="P189">
            <v>0</v>
          </cell>
          <cell r="Q189">
            <v>0</v>
          </cell>
        </row>
        <row r="190">
          <cell r="O190">
            <v>0</v>
          </cell>
          <cell r="P190">
            <v>0</v>
          </cell>
          <cell r="Q190">
            <v>0</v>
          </cell>
        </row>
        <row r="191">
          <cell r="O191">
            <v>0</v>
          </cell>
          <cell r="P191">
            <v>0</v>
          </cell>
          <cell r="Q191">
            <v>0</v>
          </cell>
        </row>
        <row r="192">
          <cell r="O192">
            <v>0</v>
          </cell>
          <cell r="P192">
            <v>0</v>
          </cell>
          <cell r="Q192">
            <v>0</v>
          </cell>
        </row>
        <row r="193">
          <cell r="O193">
            <v>0</v>
          </cell>
          <cell r="P193">
            <v>0</v>
          </cell>
          <cell r="Q193">
            <v>0</v>
          </cell>
        </row>
        <row r="194">
          <cell r="O194">
            <v>0</v>
          </cell>
          <cell r="P194">
            <v>0</v>
          </cell>
          <cell r="Q194">
            <v>0</v>
          </cell>
        </row>
        <row r="195">
          <cell r="O195">
            <v>0</v>
          </cell>
          <cell r="P195">
            <v>0</v>
          </cell>
          <cell r="Q195">
            <v>0</v>
          </cell>
        </row>
        <row r="196">
          <cell r="O196">
            <v>0</v>
          </cell>
          <cell r="P196">
            <v>0</v>
          </cell>
          <cell r="Q196">
            <v>0</v>
          </cell>
        </row>
        <row r="197">
          <cell r="O197">
            <v>0</v>
          </cell>
          <cell r="P197">
            <v>0</v>
          </cell>
          <cell r="Q197">
            <v>0</v>
          </cell>
        </row>
        <row r="198">
          <cell r="O198">
            <v>0</v>
          </cell>
          <cell r="P198">
            <v>0</v>
          </cell>
          <cell r="Q198">
            <v>0</v>
          </cell>
        </row>
        <row r="199">
          <cell r="O199">
            <v>0</v>
          </cell>
          <cell r="P199">
            <v>0</v>
          </cell>
          <cell r="Q199">
            <v>0</v>
          </cell>
        </row>
        <row r="200">
          <cell r="O200">
            <v>0</v>
          </cell>
          <cell r="P200">
            <v>0</v>
          </cell>
          <cell r="Q200">
            <v>0</v>
          </cell>
        </row>
        <row r="201">
          <cell r="O201">
            <v>0</v>
          </cell>
          <cell r="P201">
            <v>0</v>
          </cell>
          <cell r="Q201">
            <v>0</v>
          </cell>
        </row>
        <row r="202">
          <cell r="O202">
            <v>0</v>
          </cell>
          <cell r="P202">
            <v>0</v>
          </cell>
          <cell r="Q202">
            <v>0</v>
          </cell>
        </row>
        <row r="203">
          <cell r="O203">
            <v>0</v>
          </cell>
          <cell r="P203">
            <v>0</v>
          </cell>
          <cell r="Q203">
            <v>0</v>
          </cell>
        </row>
        <row r="204">
          <cell r="O204">
            <v>0</v>
          </cell>
          <cell r="P204">
            <v>0</v>
          </cell>
          <cell r="Q204">
            <v>0</v>
          </cell>
        </row>
        <row r="205">
          <cell r="O205">
            <v>0</v>
          </cell>
          <cell r="P205">
            <v>0</v>
          </cell>
          <cell r="Q205">
            <v>0</v>
          </cell>
        </row>
        <row r="206">
          <cell r="O206">
            <v>0</v>
          </cell>
          <cell r="P206">
            <v>0</v>
          </cell>
          <cell r="Q206">
            <v>0</v>
          </cell>
        </row>
        <row r="207">
          <cell r="O207">
            <v>0</v>
          </cell>
          <cell r="P207">
            <v>0</v>
          </cell>
          <cell r="Q207">
            <v>0</v>
          </cell>
        </row>
        <row r="208">
          <cell r="O208">
            <v>0</v>
          </cell>
          <cell r="P208">
            <v>0</v>
          </cell>
          <cell r="Q208">
            <v>0</v>
          </cell>
        </row>
        <row r="209">
          <cell r="O209">
            <v>0</v>
          </cell>
          <cell r="P209">
            <v>0</v>
          </cell>
          <cell r="Q209">
            <v>0</v>
          </cell>
        </row>
        <row r="210">
          <cell r="O210">
            <v>0</v>
          </cell>
          <cell r="P210">
            <v>0</v>
          </cell>
          <cell r="Q210">
            <v>0</v>
          </cell>
        </row>
        <row r="211">
          <cell r="O211">
            <v>0</v>
          </cell>
          <cell r="P211">
            <v>0</v>
          </cell>
          <cell r="Q211">
            <v>0</v>
          </cell>
        </row>
        <row r="212">
          <cell r="O212">
            <v>0</v>
          </cell>
          <cell r="P212">
            <v>0</v>
          </cell>
          <cell r="Q212">
            <v>0</v>
          </cell>
        </row>
        <row r="213">
          <cell r="O213">
            <v>0</v>
          </cell>
          <cell r="P213">
            <v>0</v>
          </cell>
          <cell r="Q213">
            <v>0</v>
          </cell>
        </row>
        <row r="214">
          <cell r="O214">
            <v>0</v>
          </cell>
          <cell r="P214">
            <v>0</v>
          </cell>
          <cell r="Q214">
            <v>0</v>
          </cell>
        </row>
        <row r="215">
          <cell r="O215">
            <v>0</v>
          </cell>
          <cell r="P215">
            <v>0</v>
          </cell>
          <cell r="Q215">
            <v>0</v>
          </cell>
        </row>
        <row r="216">
          <cell r="O216">
            <v>0</v>
          </cell>
          <cell r="P216">
            <v>0</v>
          </cell>
          <cell r="Q216">
            <v>0</v>
          </cell>
        </row>
        <row r="217">
          <cell r="O217">
            <v>0</v>
          </cell>
          <cell r="P217">
            <v>0</v>
          </cell>
          <cell r="Q217">
            <v>0</v>
          </cell>
        </row>
        <row r="218">
          <cell r="O218">
            <v>0</v>
          </cell>
          <cell r="P218">
            <v>0</v>
          </cell>
          <cell r="Q218">
            <v>0</v>
          </cell>
        </row>
        <row r="219">
          <cell r="O219">
            <v>0</v>
          </cell>
          <cell r="P219">
            <v>0</v>
          </cell>
          <cell r="Q219">
            <v>0</v>
          </cell>
        </row>
        <row r="220">
          <cell r="O220">
            <v>0</v>
          </cell>
          <cell r="P220">
            <v>0</v>
          </cell>
          <cell r="Q220">
            <v>0</v>
          </cell>
        </row>
        <row r="221">
          <cell r="O221">
            <v>0</v>
          </cell>
          <cell r="P221">
            <v>0</v>
          </cell>
          <cell r="Q221">
            <v>0</v>
          </cell>
        </row>
        <row r="222">
          <cell r="O222">
            <v>0</v>
          </cell>
          <cell r="P222">
            <v>0</v>
          </cell>
          <cell r="Q222">
            <v>0</v>
          </cell>
        </row>
        <row r="223">
          <cell r="O223">
            <v>0</v>
          </cell>
          <cell r="P223">
            <v>0</v>
          </cell>
          <cell r="Q223">
            <v>0</v>
          </cell>
        </row>
        <row r="224">
          <cell r="O224">
            <v>0</v>
          </cell>
          <cell r="P224">
            <v>0</v>
          </cell>
          <cell r="Q224">
            <v>0</v>
          </cell>
        </row>
        <row r="225">
          <cell r="O225">
            <v>0</v>
          </cell>
          <cell r="P225">
            <v>0</v>
          </cell>
          <cell r="Q225">
            <v>0</v>
          </cell>
        </row>
        <row r="226">
          <cell r="O226">
            <v>53.576</v>
          </cell>
          <cell r="P226">
            <v>3.786</v>
          </cell>
          <cell r="Q226">
            <v>5.118</v>
          </cell>
        </row>
        <row r="227">
          <cell r="O227">
            <v>0</v>
          </cell>
          <cell r="P227">
            <v>0</v>
          </cell>
          <cell r="Q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9"/>
  <sheetViews>
    <sheetView tabSelected="1" zoomScalePageLayoutView="0" workbookViewId="0" topLeftCell="A1">
      <pane xSplit="5448" topLeftCell="A1" activePane="topRight" state="split"/>
      <selection pane="topLeft" activeCell="A103" sqref="A103:IV103"/>
      <selection pane="topRight" activeCell="Q80" sqref="Q80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6" width="11.28125" style="1" hidden="1" customWidth="1"/>
    <col min="17" max="17" width="11.28125" style="68" customWidth="1"/>
    <col min="18" max="18" width="11.28125" style="1" hidden="1" customWidth="1"/>
    <col min="19" max="19" width="9.57421875" style="0" hidden="1" customWidth="1"/>
    <col min="20" max="20" width="0" style="0" hidden="1" customWidth="1"/>
  </cols>
  <sheetData>
    <row r="1" spans="1:18" ht="39.75" customHeight="1">
      <c r="A1" s="79" t="s">
        <v>177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20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9" t="s">
        <v>174</v>
      </c>
      <c r="R2" s="10" t="s">
        <v>14</v>
      </c>
      <c r="S2" s="72" t="s">
        <v>176</v>
      </c>
      <c r="T2">
        <v>8137.5</v>
      </c>
    </row>
    <row r="3" spans="1:18" s="16" customFormat="1" ht="15.75" customHeight="1" hidden="1" thickBot="1">
      <c r="A3" s="13" t="s">
        <v>15</v>
      </c>
      <c r="B3" s="14" t="e">
        <f>SUM(#REF!)</f>
        <v>#REF!</v>
      </c>
      <c r="C3" s="14">
        <f>C4+C17+C42+C51+C70</f>
        <v>1186.3819999999998</v>
      </c>
      <c r="D3" s="14">
        <f>D4+D17+D42+D51+D70</f>
        <v>1186.3819999999998</v>
      </c>
      <c r="E3" s="14">
        <f aca="true" t="shared" si="0" ref="E3:N3">E4+E42+E70</f>
        <v>1221.57</v>
      </c>
      <c r="F3" s="14">
        <f t="shared" si="0"/>
        <v>1186.3819999999998</v>
      </c>
      <c r="G3" s="14">
        <f t="shared" si="0"/>
        <v>1186.3819999999998</v>
      </c>
      <c r="H3" s="14">
        <f t="shared" si="0"/>
        <v>1186.3819999999998</v>
      </c>
      <c r="I3" s="14">
        <f t="shared" si="0"/>
        <v>1326.18</v>
      </c>
      <c r="J3" s="14">
        <f t="shared" si="0"/>
        <v>1326.18</v>
      </c>
      <c r="K3" s="14">
        <f t="shared" si="0"/>
        <v>1327.08</v>
      </c>
      <c r="L3" s="14">
        <f t="shared" si="0"/>
        <v>1326.18</v>
      </c>
      <c r="M3" s="14">
        <f t="shared" si="0"/>
        <v>1326.18</v>
      </c>
      <c r="N3" s="14">
        <f t="shared" si="0"/>
        <v>1326.18</v>
      </c>
      <c r="O3" s="15">
        <f>'[1]янв'!O4*2+'[1]март'!O4*4+'[1]июль'!O4*6</f>
        <v>20661.704000000005</v>
      </c>
      <c r="P3" s="15">
        <f>P4+P42+P70</f>
        <v>1699.874</v>
      </c>
      <c r="Q3" s="63"/>
      <c r="R3" s="15">
        <f>R4+R42+R70</f>
        <v>2261.268</v>
      </c>
    </row>
    <row r="4" spans="1:18" ht="15.75" customHeight="1" hidden="1">
      <c r="A4" s="17" t="s">
        <v>16</v>
      </c>
      <c r="B4" s="18">
        <f>SUM(C4:N4)</f>
        <v>13614.641</v>
      </c>
      <c r="C4" s="18">
        <f>C5+C6+C7+C8+C9+C10+C11+C12+C13+C14+C15+C16</f>
        <v>1060.375</v>
      </c>
      <c r="D4" s="18">
        <f>D5+D6+D7+D8+D9+D10+D11+D12+D13+D14+D15+D16</f>
        <v>1060.375</v>
      </c>
      <c r="E4" s="18">
        <f aca="true" t="shared" si="1" ref="E4:N4">E5+E6+E7+E8+E9+E16</f>
        <v>1173.888</v>
      </c>
      <c r="F4" s="18">
        <f t="shared" si="1"/>
        <v>1060.375</v>
      </c>
      <c r="G4" s="18">
        <f t="shared" si="1"/>
        <v>1060.375</v>
      </c>
      <c r="H4" s="18">
        <f t="shared" si="1"/>
        <v>1060.375</v>
      </c>
      <c r="I4" s="18">
        <f t="shared" si="1"/>
        <v>1189.813</v>
      </c>
      <c r="J4" s="18">
        <f t="shared" si="1"/>
        <v>1189.813</v>
      </c>
      <c r="K4" s="18">
        <f t="shared" si="1"/>
        <v>1189.813</v>
      </c>
      <c r="L4" s="18">
        <f t="shared" si="1"/>
        <v>1189.813</v>
      </c>
      <c r="M4" s="18">
        <f t="shared" si="1"/>
        <v>1189.813</v>
      </c>
      <c r="N4" s="18">
        <f t="shared" si="1"/>
        <v>1189.813</v>
      </c>
      <c r="O4" s="15">
        <f>'[1]янв'!O5*2+'[1]март'!O5*4+'[1]июль'!O5*6</f>
        <v>20093.972</v>
      </c>
      <c r="P4" s="15">
        <f>P5+P9+P15+P16</f>
        <v>1650.646</v>
      </c>
      <c r="Q4" s="63"/>
      <c r="R4" s="15">
        <f>R5+R9+R15+R16</f>
        <v>2198.536</v>
      </c>
    </row>
    <row r="5" spans="1:18" s="24" customFormat="1" ht="15.75" customHeight="1" hidden="1">
      <c r="A5" s="19" t="s">
        <v>17</v>
      </c>
      <c r="B5" s="3">
        <f>SUM(C5:N5)</f>
        <v>11183.530000000002</v>
      </c>
      <c r="C5" s="3">
        <v>867.425</v>
      </c>
      <c r="D5" s="3">
        <v>867.425</v>
      </c>
      <c r="E5" s="3">
        <v>970.467</v>
      </c>
      <c r="F5" s="20">
        <v>867.425</v>
      </c>
      <c r="G5" s="21">
        <v>867.425</v>
      </c>
      <c r="H5" s="21">
        <v>867.425</v>
      </c>
      <c r="I5" s="21">
        <v>979.323</v>
      </c>
      <c r="J5" s="21">
        <v>979.323</v>
      </c>
      <c r="K5" s="21">
        <v>979.323</v>
      </c>
      <c r="L5" s="21">
        <v>979.323</v>
      </c>
      <c r="M5" s="21">
        <v>979.323</v>
      </c>
      <c r="N5" s="22">
        <v>979.323</v>
      </c>
      <c r="O5" s="23">
        <f>'[1]янв'!O6*2+'[1]март'!O6*4+'[1]июль'!O6*6</f>
        <v>15098.678</v>
      </c>
      <c r="P5" s="23">
        <f>'[1]янв'!P6*2+'[1]март'!P6*4+'[1]июль'!P6*6</f>
        <v>1139.25</v>
      </c>
      <c r="Q5" s="64"/>
      <c r="R5" s="23">
        <f>'[1]янв'!Q6*2+'[1]март'!Q6*4+'[1]июль'!Q6*6</f>
        <v>1620.6539999999998</v>
      </c>
    </row>
    <row r="6" spans="1:18" ht="15.75" customHeight="1" hidden="1">
      <c r="A6" s="19" t="s">
        <v>18</v>
      </c>
      <c r="B6" s="3">
        <v>0</v>
      </c>
      <c r="C6" s="3">
        <v>0</v>
      </c>
      <c r="D6" s="3">
        <v>0</v>
      </c>
      <c r="E6" s="3">
        <v>0</v>
      </c>
      <c r="F6" s="20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2">
        <v>0</v>
      </c>
      <c r="O6" s="15"/>
      <c r="P6" s="15"/>
      <c r="Q6" s="63"/>
      <c r="R6" s="15"/>
    </row>
    <row r="7" spans="1:18" ht="15.75" customHeight="1" hidden="1">
      <c r="A7" s="19" t="s">
        <v>19</v>
      </c>
      <c r="B7" s="3">
        <v>0</v>
      </c>
      <c r="C7" s="3">
        <v>0</v>
      </c>
      <c r="D7" s="3">
        <v>0</v>
      </c>
      <c r="E7" s="3">
        <v>0</v>
      </c>
      <c r="F7" s="20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2">
        <v>0</v>
      </c>
      <c r="O7" s="15"/>
      <c r="P7" s="15"/>
      <c r="Q7" s="63"/>
      <c r="R7" s="15"/>
    </row>
    <row r="8" spans="1:18" ht="15.75" customHeight="1" hidden="1">
      <c r="A8" s="19" t="s">
        <v>20</v>
      </c>
      <c r="B8" s="3">
        <v>0</v>
      </c>
      <c r="C8" s="3">
        <v>0</v>
      </c>
      <c r="D8" s="3">
        <v>0</v>
      </c>
      <c r="E8" s="3">
        <v>0</v>
      </c>
      <c r="F8" s="20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2">
        <v>0</v>
      </c>
      <c r="O8" s="15"/>
      <c r="P8" s="15"/>
      <c r="Q8" s="63"/>
      <c r="R8" s="15"/>
    </row>
    <row r="9" spans="1:18" ht="38.25" customHeight="1" hidden="1">
      <c r="A9" s="25" t="s">
        <v>21</v>
      </c>
      <c r="B9" s="3">
        <f>SUM(C9:N9)</f>
        <v>1748.601</v>
      </c>
      <c r="C9" s="3">
        <v>135.95</v>
      </c>
      <c r="D9" s="3">
        <v>135.95</v>
      </c>
      <c r="E9" s="3">
        <v>147.911</v>
      </c>
      <c r="F9" s="20">
        <v>135.95</v>
      </c>
      <c r="G9" s="21">
        <v>135.95</v>
      </c>
      <c r="H9" s="21">
        <v>135.95</v>
      </c>
      <c r="I9" s="21">
        <v>153.49</v>
      </c>
      <c r="J9" s="21">
        <v>153.49</v>
      </c>
      <c r="K9" s="21">
        <v>153.49</v>
      </c>
      <c r="L9" s="21">
        <v>153.49</v>
      </c>
      <c r="M9" s="21">
        <v>153.49</v>
      </c>
      <c r="N9" s="22">
        <v>153.49</v>
      </c>
      <c r="O9" s="23">
        <f>'[1]янв'!O10*2+'[1]март'!O10*4+'[1]июль'!O10*6</f>
        <v>2307.398</v>
      </c>
      <c r="P9" s="23">
        <f>'[1]янв'!P10*2+'[1]март'!P10*4+'[1]июль'!P10*6</f>
        <v>184.89</v>
      </c>
      <c r="Q9" s="64"/>
      <c r="R9" s="23">
        <f>'[1]янв'!Q10*2+'[1]март'!Q10*4+'[1]июль'!Q10*6</f>
        <v>251.31</v>
      </c>
    </row>
    <row r="10" spans="1:18" ht="15.75" customHeight="1" hidden="1">
      <c r="A10" s="19" t="s">
        <v>22</v>
      </c>
      <c r="B10" s="3">
        <v>0</v>
      </c>
      <c r="C10" s="3">
        <v>0</v>
      </c>
      <c r="D10" s="3">
        <v>0</v>
      </c>
      <c r="E10" s="3">
        <v>0</v>
      </c>
      <c r="F10" s="20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2">
        <v>0</v>
      </c>
      <c r="O10" s="23">
        <f>'[1]янв'!O11*2+'[1]март'!O11*4+'[1]июль'!O11*6</f>
        <v>0</v>
      </c>
      <c r="P10" s="23">
        <f>'[1]янв'!P11*2+'[1]март'!P11*4+'[1]июль'!P11*6</f>
        <v>0</v>
      </c>
      <c r="Q10" s="64"/>
      <c r="R10" s="23">
        <f>'[1]янв'!Q11*2+'[1]март'!Q11*4+'[1]июль'!Q11*6</f>
        <v>0</v>
      </c>
    </row>
    <row r="11" spans="1:18" ht="15.75" customHeight="1" hidden="1">
      <c r="A11" s="26" t="s">
        <v>23</v>
      </c>
      <c r="B11" s="3">
        <v>0</v>
      </c>
      <c r="C11" s="3">
        <v>0</v>
      </c>
      <c r="D11" s="3">
        <v>0</v>
      </c>
      <c r="E11" s="3">
        <v>0</v>
      </c>
      <c r="F11" s="20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2">
        <v>0</v>
      </c>
      <c r="O11" s="23">
        <f>'[1]янв'!O12*2+'[1]март'!O12*4+'[1]июль'!O12*6</f>
        <v>0</v>
      </c>
      <c r="P11" s="23">
        <f>'[1]янв'!P12*2+'[1]март'!P12*4+'[1]июль'!P12*6</f>
        <v>0</v>
      </c>
      <c r="Q11" s="64"/>
      <c r="R11" s="23">
        <f>'[1]янв'!Q12*2+'[1]март'!Q12*4+'[1]июль'!Q12*6</f>
        <v>0</v>
      </c>
    </row>
    <row r="12" spans="1:18" ht="15.75" customHeight="1" hidden="1">
      <c r="A12" s="19" t="s">
        <v>24</v>
      </c>
      <c r="B12" s="3">
        <v>0</v>
      </c>
      <c r="C12" s="3">
        <v>0</v>
      </c>
      <c r="D12" s="3">
        <v>0</v>
      </c>
      <c r="E12" s="3">
        <v>0</v>
      </c>
      <c r="F12" s="20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2">
        <v>0</v>
      </c>
      <c r="O12" s="23">
        <f>'[1]янв'!O13*2+'[1]март'!O13*4+'[1]июль'!O13*6</f>
        <v>0</v>
      </c>
      <c r="P12" s="23">
        <f>'[1]янв'!P13*2+'[1]март'!P13*4+'[1]июль'!P13*6</f>
        <v>0</v>
      </c>
      <c r="Q12" s="64"/>
      <c r="R12" s="23">
        <f>'[1]янв'!Q13*2+'[1]март'!Q13*4+'[1]июль'!Q13*6</f>
        <v>0</v>
      </c>
    </row>
    <row r="13" spans="1:18" ht="15.75" customHeight="1" hidden="1">
      <c r="A13" s="19" t="s">
        <v>25</v>
      </c>
      <c r="B13" s="3">
        <v>0</v>
      </c>
      <c r="C13" s="3">
        <v>0</v>
      </c>
      <c r="D13" s="3">
        <v>0</v>
      </c>
      <c r="E13" s="3">
        <v>0</v>
      </c>
      <c r="F13" s="20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v>0</v>
      </c>
      <c r="O13" s="23">
        <f>'[1]янв'!O14*2+'[1]март'!O14*4+'[1]июль'!O14*6</f>
        <v>0</v>
      </c>
      <c r="P13" s="23">
        <f>'[1]янв'!P14*2+'[1]март'!P14*4+'[1]июль'!P14*6</f>
        <v>0</v>
      </c>
      <c r="Q13" s="64"/>
      <c r="R13" s="23">
        <f>'[1]янв'!Q14*2+'[1]март'!Q14*4+'[1]июль'!Q14*6</f>
        <v>0</v>
      </c>
    </row>
    <row r="14" spans="1:18" ht="15.75" customHeight="1" hidden="1">
      <c r="A14" s="26" t="s">
        <v>26</v>
      </c>
      <c r="B14" s="3">
        <v>0</v>
      </c>
      <c r="C14" s="3">
        <v>0</v>
      </c>
      <c r="D14" s="3">
        <v>0</v>
      </c>
      <c r="E14" s="3">
        <v>0</v>
      </c>
      <c r="F14" s="20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2">
        <v>0</v>
      </c>
      <c r="O14" s="23">
        <f>'[1]янв'!O15*2+'[1]март'!O15*4+'[1]июль'!O15*6</f>
        <v>0</v>
      </c>
      <c r="P14" s="23">
        <f>'[1]янв'!P15*2+'[1]март'!P15*4+'[1]июль'!P15*6</f>
        <v>0</v>
      </c>
      <c r="Q14" s="64"/>
      <c r="R14" s="23">
        <f>'[1]янв'!Q15*2+'[1]март'!Q15*4+'[1]июль'!Q15*6</f>
        <v>0</v>
      </c>
    </row>
    <row r="15" spans="1:18" ht="15.75" customHeight="1" hidden="1">
      <c r="A15" s="26" t="s">
        <v>27</v>
      </c>
      <c r="B15" s="3">
        <v>0</v>
      </c>
      <c r="C15" s="3">
        <v>0</v>
      </c>
      <c r="D15" s="3">
        <v>0</v>
      </c>
      <c r="E15" s="3">
        <v>0</v>
      </c>
      <c r="F15" s="20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2">
        <v>0</v>
      </c>
      <c r="O15" s="23">
        <f>'[1]янв'!O16*2+'[1]март'!O16*4+'[1]июль'!O16*6</f>
        <v>2003.8360000000002</v>
      </c>
      <c r="P15" s="23">
        <f>'[1]янв'!P16*2+'[1]март'!P16*4+'[1]июль'!P16*6</f>
        <v>271.78200000000004</v>
      </c>
      <c r="Q15" s="64"/>
      <c r="R15" s="23">
        <f>'[1]янв'!Q16*2+'[1]март'!Q16*4+'[1]июль'!Q16*6</f>
        <v>252.504</v>
      </c>
    </row>
    <row r="16" spans="1:18" ht="15.75" customHeight="1" hidden="1">
      <c r="A16" s="19" t="s">
        <v>28</v>
      </c>
      <c r="B16" s="3">
        <f>SUM(C16:N16)</f>
        <v>682.51</v>
      </c>
      <c r="C16" s="3">
        <v>57</v>
      </c>
      <c r="D16" s="3">
        <v>57</v>
      </c>
      <c r="E16" s="3">
        <v>55.51</v>
      </c>
      <c r="F16" s="20">
        <v>57</v>
      </c>
      <c r="G16" s="21">
        <v>57</v>
      </c>
      <c r="H16" s="21">
        <v>57</v>
      </c>
      <c r="I16" s="21">
        <v>57</v>
      </c>
      <c r="J16" s="21">
        <v>57</v>
      </c>
      <c r="K16" s="21">
        <v>57</v>
      </c>
      <c r="L16" s="21">
        <v>57</v>
      </c>
      <c r="M16" s="21">
        <v>57</v>
      </c>
      <c r="N16" s="22">
        <v>57</v>
      </c>
      <c r="O16" s="23">
        <f>'[1]янв'!O17*2+'[1]март'!O17*4+'[1]июль'!O17*6</f>
        <v>684.06</v>
      </c>
      <c r="P16" s="23">
        <f>'[1]янв'!P17*2+'[1]март'!P17*4+'[1]июль'!P17*6</f>
        <v>54.724000000000004</v>
      </c>
      <c r="Q16" s="64"/>
      <c r="R16" s="23">
        <f>'[1]янв'!Q17*2+'[1]март'!Q17*4+'[1]июль'!Q17*6</f>
        <v>74.068</v>
      </c>
    </row>
    <row r="17" spans="1:18" ht="15.75" customHeight="1" hidden="1">
      <c r="A17" s="17" t="s">
        <v>29</v>
      </c>
      <c r="B17" s="18">
        <f>SUM(C17:N17)</f>
        <v>0</v>
      </c>
      <c r="C17" s="18">
        <f>C18+C26+C34</f>
        <v>0</v>
      </c>
      <c r="D17" s="18">
        <f>D18+D26+D34</f>
        <v>0</v>
      </c>
      <c r="E17" s="18">
        <v>0</v>
      </c>
      <c r="F17" s="27">
        <f aca="true" t="shared" si="2" ref="F17:N17">F18+F26+F34</f>
        <v>0</v>
      </c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28">
        <f t="shared" si="2"/>
        <v>0</v>
      </c>
      <c r="M17" s="28">
        <f t="shared" si="2"/>
        <v>0</v>
      </c>
      <c r="N17" s="29">
        <f t="shared" si="2"/>
        <v>0</v>
      </c>
      <c r="O17" s="15">
        <f>'[1]янв'!O18*2+'[1]март'!O18*4+'[1]июль'!O18*6</f>
        <v>0</v>
      </c>
      <c r="P17" s="15">
        <f>'[1]янв'!P18*2+'[1]март'!P18*4+'[1]июль'!P18*6</f>
        <v>0</v>
      </c>
      <c r="Q17" s="63"/>
      <c r="R17" s="15">
        <f>'[1]янв'!Q18*2+'[1]март'!Q18*4+'[1]июль'!Q18*6</f>
        <v>0</v>
      </c>
    </row>
    <row r="18" spans="1:18" ht="15.75" customHeight="1" hidden="1">
      <c r="A18" s="30" t="s">
        <v>30</v>
      </c>
      <c r="B18" s="31">
        <f>SUM(C18:N18)</f>
        <v>0</v>
      </c>
      <c r="C18" s="31">
        <f>C19+C20+C21+C22+C23+C24+C25</f>
        <v>0</v>
      </c>
      <c r="D18" s="31">
        <f>D19+D20+D21+D22+D23+D24+D25</f>
        <v>0</v>
      </c>
      <c r="E18" s="31">
        <v>0</v>
      </c>
      <c r="F18" s="32">
        <f aca="true" t="shared" si="3" ref="F18:N18">F19+F20+F21+F22+F23+F24+F25</f>
        <v>0</v>
      </c>
      <c r="G18" s="33">
        <f t="shared" si="3"/>
        <v>0</v>
      </c>
      <c r="H18" s="33">
        <f t="shared" si="3"/>
        <v>0</v>
      </c>
      <c r="I18" s="33">
        <f t="shared" si="3"/>
        <v>0</v>
      </c>
      <c r="J18" s="33">
        <f t="shared" si="3"/>
        <v>0</v>
      </c>
      <c r="K18" s="33">
        <f t="shared" si="3"/>
        <v>0</v>
      </c>
      <c r="L18" s="33">
        <f t="shared" si="3"/>
        <v>0</v>
      </c>
      <c r="M18" s="33">
        <f t="shared" si="3"/>
        <v>0</v>
      </c>
      <c r="N18" s="34">
        <f t="shared" si="3"/>
        <v>0</v>
      </c>
      <c r="O18" s="15">
        <f>'[1]янв'!O19*2+'[1]март'!O19*4+'[1]июль'!O19*6</f>
        <v>0</v>
      </c>
      <c r="P18" s="15">
        <f>'[1]янв'!P19*2+'[1]март'!P19*4+'[1]июль'!P19*6</f>
        <v>0</v>
      </c>
      <c r="Q18" s="63"/>
      <c r="R18" s="15">
        <f>'[1]янв'!Q19*2+'[1]март'!Q19*4+'[1]июль'!Q19*6</f>
        <v>0</v>
      </c>
    </row>
    <row r="19" spans="1:18" ht="15.75" customHeight="1" hidden="1">
      <c r="A19" s="19" t="s">
        <v>31</v>
      </c>
      <c r="B19" s="3">
        <v>0</v>
      </c>
      <c r="C19" s="3">
        <v>0</v>
      </c>
      <c r="D19" s="3">
        <v>0</v>
      </c>
      <c r="E19" s="3">
        <v>0</v>
      </c>
      <c r="F19" s="20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2">
        <v>0</v>
      </c>
      <c r="O19" s="15">
        <f>'[1]янв'!O20*2+'[1]март'!O20*4+'[1]июль'!O20*6</f>
        <v>0</v>
      </c>
      <c r="P19" s="15">
        <f>'[1]янв'!P20*2+'[1]март'!P20*4+'[1]июль'!P20*6</f>
        <v>0</v>
      </c>
      <c r="Q19" s="63"/>
      <c r="R19" s="15">
        <f>'[1]янв'!Q20*2+'[1]март'!Q20*4+'[1]июль'!Q20*6</f>
        <v>0</v>
      </c>
    </row>
    <row r="20" spans="1:18" ht="15.75" customHeight="1" hidden="1">
      <c r="A20" s="19" t="s">
        <v>32</v>
      </c>
      <c r="B20" s="3">
        <v>0</v>
      </c>
      <c r="C20" s="3">
        <v>0</v>
      </c>
      <c r="D20" s="3">
        <v>0</v>
      </c>
      <c r="E20" s="3">
        <v>0</v>
      </c>
      <c r="F20" s="20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2">
        <v>0</v>
      </c>
      <c r="O20" s="15">
        <f>'[1]янв'!O21*2+'[1]март'!O21*4+'[1]июль'!O21*6</f>
        <v>0</v>
      </c>
      <c r="P20" s="15">
        <f>'[1]янв'!P21*2+'[1]март'!P21*4+'[1]июль'!P21*6</f>
        <v>0</v>
      </c>
      <c r="Q20" s="63"/>
      <c r="R20" s="15">
        <f>'[1]янв'!Q21*2+'[1]март'!Q21*4+'[1]июль'!Q21*6</f>
        <v>0</v>
      </c>
    </row>
    <row r="21" spans="1:18" ht="15.75" customHeight="1" hidden="1">
      <c r="A21" s="19" t="s">
        <v>33</v>
      </c>
      <c r="B21" s="3">
        <v>0</v>
      </c>
      <c r="C21" s="3">
        <v>0</v>
      </c>
      <c r="D21" s="3">
        <v>0</v>
      </c>
      <c r="E21" s="3">
        <v>0</v>
      </c>
      <c r="F21" s="20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2">
        <v>0</v>
      </c>
      <c r="O21" s="15">
        <f>'[1]янв'!O22*2+'[1]март'!O22*4+'[1]июль'!O22*6</f>
        <v>0</v>
      </c>
      <c r="P21" s="15">
        <f>'[1]янв'!P22*2+'[1]март'!P22*4+'[1]июль'!P22*6</f>
        <v>0</v>
      </c>
      <c r="Q21" s="63"/>
      <c r="R21" s="15">
        <f>'[1]янв'!Q22*2+'[1]март'!Q22*4+'[1]июль'!Q22*6</f>
        <v>0</v>
      </c>
    </row>
    <row r="22" spans="1:18" ht="15.75" customHeight="1" hidden="1">
      <c r="A22" s="19" t="s">
        <v>34</v>
      </c>
      <c r="B22" s="3">
        <v>0</v>
      </c>
      <c r="C22" s="3">
        <v>0</v>
      </c>
      <c r="D22" s="3">
        <v>0</v>
      </c>
      <c r="E22" s="3">
        <v>0</v>
      </c>
      <c r="F22" s="20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2">
        <v>0</v>
      </c>
      <c r="O22" s="15">
        <f>'[1]янв'!O23*2+'[1]март'!O23*4+'[1]июль'!O23*6</f>
        <v>0</v>
      </c>
      <c r="P22" s="15">
        <f>'[1]янв'!P23*2+'[1]март'!P23*4+'[1]июль'!P23*6</f>
        <v>0</v>
      </c>
      <c r="Q22" s="63"/>
      <c r="R22" s="15">
        <f>'[1]янв'!Q23*2+'[1]март'!Q23*4+'[1]июль'!Q23*6</f>
        <v>0</v>
      </c>
    </row>
    <row r="23" spans="1:18" ht="15.75" customHeight="1" hidden="1">
      <c r="A23" s="19" t="s">
        <v>35</v>
      </c>
      <c r="B23" s="3">
        <v>0</v>
      </c>
      <c r="C23" s="3">
        <v>0</v>
      </c>
      <c r="D23" s="3">
        <v>0</v>
      </c>
      <c r="E23" s="3">
        <v>0</v>
      </c>
      <c r="F23" s="20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2">
        <v>0</v>
      </c>
      <c r="O23" s="15">
        <f>'[1]янв'!O24*2+'[1]март'!O24*4+'[1]июль'!O24*6</f>
        <v>0</v>
      </c>
      <c r="P23" s="15">
        <f>'[1]янв'!P24*2+'[1]март'!P24*4+'[1]июль'!P24*6</f>
        <v>0</v>
      </c>
      <c r="Q23" s="63"/>
      <c r="R23" s="15">
        <f>'[1]янв'!Q24*2+'[1]март'!Q24*4+'[1]июль'!Q24*6</f>
        <v>0</v>
      </c>
    </row>
    <row r="24" spans="1:18" ht="15.75" customHeight="1" hidden="1">
      <c r="A24" s="19" t="s">
        <v>36</v>
      </c>
      <c r="B24" s="3">
        <v>0</v>
      </c>
      <c r="C24" s="3">
        <v>0</v>
      </c>
      <c r="D24" s="3">
        <v>0</v>
      </c>
      <c r="E24" s="3">
        <v>0</v>
      </c>
      <c r="F24" s="20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2">
        <v>0</v>
      </c>
      <c r="O24" s="15">
        <f>'[1]янв'!O25*2+'[1]март'!O25*4+'[1]июль'!O25*6</f>
        <v>0</v>
      </c>
      <c r="P24" s="15">
        <f>'[1]янв'!P25*2+'[1]март'!P25*4+'[1]июль'!P25*6</f>
        <v>0</v>
      </c>
      <c r="Q24" s="63"/>
      <c r="R24" s="15">
        <f>'[1]янв'!Q25*2+'[1]март'!Q25*4+'[1]июль'!Q25*6</f>
        <v>0</v>
      </c>
    </row>
    <row r="25" spans="1:18" ht="15.75" customHeight="1" hidden="1">
      <c r="A25" s="19" t="s">
        <v>37</v>
      </c>
      <c r="B25" s="3">
        <v>0</v>
      </c>
      <c r="C25" s="3">
        <v>0</v>
      </c>
      <c r="D25" s="3">
        <v>0</v>
      </c>
      <c r="E25" s="3">
        <v>0</v>
      </c>
      <c r="F25" s="20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2">
        <v>0</v>
      </c>
      <c r="O25" s="15">
        <f>'[1]янв'!O26*2+'[1]март'!O26*4+'[1]июль'!O26*6</f>
        <v>0</v>
      </c>
      <c r="P25" s="15">
        <f>'[1]янв'!P26*2+'[1]март'!P26*4+'[1]июль'!P26*6</f>
        <v>0</v>
      </c>
      <c r="Q25" s="63"/>
      <c r="R25" s="15">
        <f>'[1]янв'!Q26*2+'[1]март'!Q26*4+'[1]июль'!Q26*6</f>
        <v>0</v>
      </c>
    </row>
    <row r="26" spans="1:18" ht="15.75" customHeight="1" hidden="1">
      <c r="A26" s="30" t="s">
        <v>38</v>
      </c>
      <c r="B26" s="31">
        <f>SUM(C26:N26)</f>
        <v>0</v>
      </c>
      <c r="C26" s="31">
        <f>C27+C28+C29+C30+C31+C32+C33</f>
        <v>0</v>
      </c>
      <c r="D26" s="31">
        <f>D27+D28+D29+D30+D31+D32+D33</f>
        <v>0</v>
      </c>
      <c r="E26" s="31">
        <v>0</v>
      </c>
      <c r="F26" s="32">
        <f aca="true" t="shared" si="4" ref="F26:N26">F27+F28+F29+F30+F31+F32+F33</f>
        <v>0</v>
      </c>
      <c r="G26" s="33">
        <f t="shared" si="4"/>
        <v>0</v>
      </c>
      <c r="H26" s="33">
        <f t="shared" si="4"/>
        <v>0</v>
      </c>
      <c r="I26" s="33">
        <f t="shared" si="4"/>
        <v>0</v>
      </c>
      <c r="J26" s="33">
        <f t="shared" si="4"/>
        <v>0</v>
      </c>
      <c r="K26" s="33">
        <f t="shared" si="4"/>
        <v>0</v>
      </c>
      <c r="L26" s="33">
        <f t="shared" si="4"/>
        <v>0</v>
      </c>
      <c r="M26" s="33">
        <f t="shared" si="4"/>
        <v>0</v>
      </c>
      <c r="N26" s="34">
        <f t="shared" si="4"/>
        <v>0</v>
      </c>
      <c r="O26" s="15">
        <f>'[1]янв'!O27*2+'[1]март'!O27*4+'[1]июль'!O27*6</f>
        <v>0</v>
      </c>
      <c r="P26" s="15">
        <f>'[1]янв'!P27*2+'[1]март'!P27*4+'[1]июль'!P27*6</f>
        <v>0</v>
      </c>
      <c r="Q26" s="63"/>
      <c r="R26" s="15">
        <f>'[1]янв'!Q27*2+'[1]март'!Q27*4+'[1]июль'!Q27*6</f>
        <v>0</v>
      </c>
    </row>
    <row r="27" spans="1:18" ht="15.75" customHeight="1" hidden="1">
      <c r="A27" s="19" t="s">
        <v>31</v>
      </c>
      <c r="B27" s="3">
        <v>0</v>
      </c>
      <c r="C27" s="3">
        <v>0</v>
      </c>
      <c r="D27" s="3">
        <v>0</v>
      </c>
      <c r="E27" s="3">
        <v>0</v>
      </c>
      <c r="F27" s="20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2">
        <v>0</v>
      </c>
      <c r="O27" s="15">
        <f>'[1]янв'!O28*2+'[1]март'!O28*4+'[1]июль'!O28*6</f>
        <v>0</v>
      </c>
      <c r="P27" s="15">
        <f>'[1]янв'!P28*2+'[1]март'!P28*4+'[1]июль'!P28*6</f>
        <v>0</v>
      </c>
      <c r="Q27" s="63"/>
      <c r="R27" s="15">
        <f>'[1]янв'!Q28*2+'[1]март'!Q28*4+'[1]июль'!Q28*6</f>
        <v>0</v>
      </c>
    </row>
    <row r="28" spans="1:18" ht="15.75" customHeight="1" hidden="1">
      <c r="A28" s="19" t="s">
        <v>32</v>
      </c>
      <c r="B28" s="3">
        <v>0</v>
      </c>
      <c r="C28" s="3">
        <v>0</v>
      </c>
      <c r="D28" s="3">
        <v>0</v>
      </c>
      <c r="E28" s="3">
        <v>0</v>
      </c>
      <c r="F28" s="20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2">
        <v>0</v>
      </c>
      <c r="O28" s="15">
        <f>'[1]янв'!O29*2+'[1]март'!O29*4+'[1]июль'!O29*6</f>
        <v>0</v>
      </c>
      <c r="P28" s="15">
        <f>'[1]янв'!P29*2+'[1]март'!P29*4+'[1]июль'!P29*6</f>
        <v>0</v>
      </c>
      <c r="Q28" s="63"/>
      <c r="R28" s="15">
        <f>'[1]янв'!Q29*2+'[1]март'!Q29*4+'[1]июль'!Q29*6</f>
        <v>0</v>
      </c>
    </row>
    <row r="29" spans="1:18" ht="15.75" customHeight="1" hidden="1">
      <c r="A29" s="19" t="s">
        <v>33</v>
      </c>
      <c r="B29" s="3">
        <v>0</v>
      </c>
      <c r="C29" s="3">
        <v>0</v>
      </c>
      <c r="D29" s="3">
        <v>0</v>
      </c>
      <c r="E29" s="3">
        <v>0</v>
      </c>
      <c r="F29" s="20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2">
        <v>0</v>
      </c>
      <c r="O29" s="15">
        <f>'[1]янв'!O30*2+'[1]март'!O30*4+'[1]июль'!O30*6</f>
        <v>0</v>
      </c>
      <c r="P29" s="15">
        <f>'[1]янв'!P30*2+'[1]март'!P30*4+'[1]июль'!P30*6</f>
        <v>0</v>
      </c>
      <c r="Q29" s="63"/>
      <c r="R29" s="15">
        <f>'[1]янв'!Q30*2+'[1]март'!Q30*4+'[1]июль'!Q30*6</f>
        <v>0</v>
      </c>
    </row>
    <row r="30" spans="1:18" ht="15.75" customHeight="1" hidden="1">
      <c r="A30" s="19" t="s">
        <v>34</v>
      </c>
      <c r="B30" s="3">
        <f>SUM(C30:N30)</f>
        <v>0</v>
      </c>
      <c r="C30" s="3"/>
      <c r="D30" s="3"/>
      <c r="E30" s="3"/>
      <c r="F30" s="20">
        <v>0</v>
      </c>
      <c r="G30" s="21"/>
      <c r="H30" s="21"/>
      <c r="I30" s="21"/>
      <c r="J30" s="21"/>
      <c r="K30" s="21"/>
      <c r="L30" s="21"/>
      <c r="M30" s="21"/>
      <c r="N30" s="22"/>
      <c r="O30" s="15">
        <f>'[1]янв'!O31*2+'[1]март'!O31*4+'[1]июль'!O31*6</f>
        <v>0</v>
      </c>
      <c r="P30" s="15">
        <f>'[1]янв'!P31*2+'[1]март'!P31*4+'[1]июль'!P31*6</f>
        <v>0</v>
      </c>
      <c r="Q30" s="63"/>
      <c r="R30" s="15">
        <f>'[1]янв'!Q31*2+'[1]март'!Q31*4+'[1]июль'!Q31*6</f>
        <v>0</v>
      </c>
    </row>
    <row r="31" spans="1:18" ht="15.75" customHeight="1" hidden="1">
      <c r="A31" s="19" t="s">
        <v>35</v>
      </c>
      <c r="B31" s="3">
        <v>0</v>
      </c>
      <c r="C31" s="3">
        <v>0</v>
      </c>
      <c r="D31" s="3">
        <v>0</v>
      </c>
      <c r="E31" s="3">
        <v>0</v>
      </c>
      <c r="F31" s="20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2">
        <v>0</v>
      </c>
      <c r="O31" s="15">
        <f>'[1]янв'!O32*2+'[1]март'!O32*4+'[1]июль'!O32*6</f>
        <v>0</v>
      </c>
      <c r="P31" s="15">
        <f>'[1]янв'!P32*2+'[1]март'!P32*4+'[1]июль'!P32*6</f>
        <v>0</v>
      </c>
      <c r="Q31" s="63"/>
      <c r="R31" s="15">
        <f>'[1]янв'!Q32*2+'[1]март'!Q32*4+'[1]июль'!Q32*6</f>
        <v>0</v>
      </c>
    </row>
    <row r="32" spans="1:18" ht="15.75" customHeight="1" hidden="1">
      <c r="A32" s="19" t="s">
        <v>36</v>
      </c>
      <c r="B32" s="3">
        <v>0</v>
      </c>
      <c r="C32" s="3">
        <v>0</v>
      </c>
      <c r="D32" s="3">
        <v>0</v>
      </c>
      <c r="E32" s="3">
        <v>0</v>
      </c>
      <c r="F32" s="20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2">
        <v>0</v>
      </c>
      <c r="O32" s="15">
        <f>'[1]янв'!O33*2+'[1]март'!O33*4+'[1]июль'!O33*6</f>
        <v>0</v>
      </c>
      <c r="P32" s="15">
        <f>'[1]янв'!P33*2+'[1]март'!P33*4+'[1]июль'!P33*6</f>
        <v>0</v>
      </c>
      <c r="Q32" s="63"/>
      <c r="R32" s="15">
        <f>'[1]янв'!Q33*2+'[1]март'!Q33*4+'[1]июль'!Q33*6</f>
        <v>0</v>
      </c>
    </row>
    <row r="33" spans="1:18" ht="15.75" customHeight="1" hidden="1">
      <c r="A33" s="19" t="s">
        <v>37</v>
      </c>
      <c r="B33" s="3">
        <v>0</v>
      </c>
      <c r="C33" s="3">
        <v>0</v>
      </c>
      <c r="D33" s="3">
        <v>0</v>
      </c>
      <c r="E33" s="3">
        <v>0</v>
      </c>
      <c r="F33" s="20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2">
        <v>0</v>
      </c>
      <c r="O33" s="15">
        <f>'[1]янв'!O34*2+'[1]март'!O34*4+'[1]июль'!O34*6</f>
        <v>0</v>
      </c>
      <c r="P33" s="15">
        <f>'[1]янв'!P34*2+'[1]март'!P34*4+'[1]июль'!P34*6</f>
        <v>0</v>
      </c>
      <c r="Q33" s="63"/>
      <c r="R33" s="15">
        <f>'[1]янв'!Q34*2+'[1]март'!Q34*4+'[1]июль'!Q34*6</f>
        <v>0</v>
      </c>
    </row>
    <row r="34" spans="1:18" ht="15.75" customHeight="1" hidden="1">
      <c r="A34" s="30" t="s">
        <v>39</v>
      </c>
      <c r="B34" s="31">
        <f>SUM(C34:N34)</f>
        <v>0</v>
      </c>
      <c r="C34" s="31">
        <f>C35+C36+C37+C38+C39+C40+C41</f>
        <v>0</v>
      </c>
      <c r="D34" s="31">
        <f>D35+D36+D37+D38+D39+D40+D41</f>
        <v>0</v>
      </c>
      <c r="E34" s="31">
        <v>0</v>
      </c>
      <c r="F34" s="32">
        <f aca="true" t="shared" si="5" ref="F34:N34">F35+F36+F37+F38+F39+F40+F41</f>
        <v>0</v>
      </c>
      <c r="G34" s="33">
        <f t="shared" si="5"/>
        <v>0</v>
      </c>
      <c r="H34" s="33">
        <f t="shared" si="5"/>
        <v>0</v>
      </c>
      <c r="I34" s="33">
        <f t="shared" si="5"/>
        <v>0</v>
      </c>
      <c r="J34" s="33">
        <f t="shared" si="5"/>
        <v>0</v>
      </c>
      <c r="K34" s="33">
        <f t="shared" si="5"/>
        <v>0</v>
      </c>
      <c r="L34" s="33">
        <f t="shared" si="5"/>
        <v>0</v>
      </c>
      <c r="M34" s="33">
        <f t="shared" si="5"/>
        <v>0</v>
      </c>
      <c r="N34" s="34">
        <f t="shared" si="5"/>
        <v>0</v>
      </c>
      <c r="O34" s="15">
        <f>'[1]янв'!O35*2+'[1]март'!O35*4+'[1]июль'!O35*6</f>
        <v>0</v>
      </c>
      <c r="P34" s="15">
        <f>'[1]янв'!P35*2+'[1]март'!P35*4+'[1]июль'!P35*6</f>
        <v>0</v>
      </c>
      <c r="Q34" s="63"/>
      <c r="R34" s="15">
        <f>'[1]янв'!Q35*2+'[1]март'!Q35*4+'[1]июль'!Q35*6</f>
        <v>0</v>
      </c>
    </row>
    <row r="35" spans="1:18" ht="15.75" customHeight="1" hidden="1">
      <c r="A35" s="19" t="s">
        <v>40</v>
      </c>
      <c r="B35" s="3">
        <v>0</v>
      </c>
      <c r="C35" s="3">
        <v>0</v>
      </c>
      <c r="D35" s="3">
        <v>0</v>
      </c>
      <c r="E35" s="3">
        <v>0</v>
      </c>
      <c r="F35" s="20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2">
        <v>0</v>
      </c>
      <c r="O35" s="15">
        <f>'[1]янв'!O36*2+'[1]март'!O36*4+'[1]июль'!O36*6</f>
        <v>0</v>
      </c>
      <c r="P35" s="15">
        <f>'[1]янв'!P36*2+'[1]март'!P36*4+'[1]июль'!P36*6</f>
        <v>0</v>
      </c>
      <c r="Q35" s="63"/>
      <c r="R35" s="15">
        <f>'[1]янв'!Q36*2+'[1]март'!Q36*4+'[1]июль'!Q36*6</f>
        <v>0</v>
      </c>
    </row>
    <row r="36" spans="1:18" ht="15.75" customHeight="1" hidden="1">
      <c r="A36" s="19" t="s">
        <v>41</v>
      </c>
      <c r="B36" s="3">
        <v>0</v>
      </c>
      <c r="C36" s="3">
        <v>0</v>
      </c>
      <c r="D36" s="3">
        <v>0</v>
      </c>
      <c r="E36" s="3">
        <v>0</v>
      </c>
      <c r="F36" s="20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2">
        <v>0</v>
      </c>
      <c r="O36" s="15">
        <f>'[1]янв'!O37*2+'[1]март'!O37*4+'[1]июль'!O37*6</f>
        <v>0</v>
      </c>
      <c r="P36" s="15">
        <f>'[1]янв'!P37*2+'[1]март'!P37*4+'[1]июль'!P37*6</f>
        <v>0</v>
      </c>
      <c r="Q36" s="63"/>
      <c r="R36" s="15">
        <f>'[1]янв'!Q37*2+'[1]март'!Q37*4+'[1]июль'!Q37*6</f>
        <v>0</v>
      </c>
    </row>
    <row r="37" spans="1:18" ht="15.75" customHeight="1" hidden="1">
      <c r="A37" s="19" t="s">
        <v>33</v>
      </c>
      <c r="B37" s="3">
        <v>0</v>
      </c>
      <c r="C37" s="3">
        <v>0</v>
      </c>
      <c r="D37" s="3">
        <v>0</v>
      </c>
      <c r="E37" s="3">
        <v>0</v>
      </c>
      <c r="F37" s="20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2">
        <v>0</v>
      </c>
      <c r="O37" s="15">
        <f>'[1]янв'!O38*2+'[1]март'!O38*4+'[1]июль'!O38*6</f>
        <v>0</v>
      </c>
      <c r="P37" s="15">
        <f>'[1]янв'!P38*2+'[1]март'!P38*4+'[1]июль'!P38*6</f>
        <v>0</v>
      </c>
      <c r="Q37" s="63"/>
      <c r="R37" s="15">
        <f>'[1]янв'!Q38*2+'[1]март'!Q38*4+'[1]июль'!Q38*6</f>
        <v>0</v>
      </c>
    </row>
    <row r="38" spans="1:18" ht="15.75" customHeight="1" hidden="1">
      <c r="A38" s="19" t="s">
        <v>34</v>
      </c>
      <c r="B38" s="3">
        <v>0</v>
      </c>
      <c r="C38" s="3">
        <v>0</v>
      </c>
      <c r="D38" s="3">
        <v>0</v>
      </c>
      <c r="E38" s="3">
        <v>0</v>
      </c>
      <c r="F38" s="20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2">
        <v>0</v>
      </c>
      <c r="O38" s="15">
        <f>'[1]янв'!O39*2+'[1]март'!O39*4+'[1]июль'!O39*6</f>
        <v>0</v>
      </c>
      <c r="P38" s="15">
        <f>'[1]янв'!P39*2+'[1]март'!P39*4+'[1]июль'!P39*6</f>
        <v>0</v>
      </c>
      <c r="Q38" s="63"/>
      <c r="R38" s="15">
        <f>'[1]янв'!Q39*2+'[1]март'!Q39*4+'[1]июль'!Q39*6</f>
        <v>0</v>
      </c>
    </row>
    <row r="39" spans="1:18" ht="15.75" customHeight="1" hidden="1">
      <c r="A39" s="19" t="s">
        <v>35</v>
      </c>
      <c r="B39" s="3">
        <v>0</v>
      </c>
      <c r="C39" s="3">
        <v>0</v>
      </c>
      <c r="D39" s="3">
        <v>0</v>
      </c>
      <c r="E39" s="3">
        <v>0</v>
      </c>
      <c r="F39" s="20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2">
        <v>0</v>
      </c>
      <c r="O39" s="15">
        <f>'[1]янв'!O40*2+'[1]март'!O40*4+'[1]июль'!O40*6</f>
        <v>0</v>
      </c>
      <c r="P39" s="15">
        <f>'[1]янв'!P40*2+'[1]март'!P40*4+'[1]июль'!P40*6</f>
        <v>0</v>
      </c>
      <c r="Q39" s="63"/>
      <c r="R39" s="15">
        <f>'[1]янв'!Q40*2+'[1]март'!Q40*4+'[1]июль'!Q40*6</f>
        <v>0</v>
      </c>
    </row>
    <row r="40" spans="1:18" ht="15.75" customHeight="1" hidden="1">
      <c r="A40" s="19" t="s">
        <v>36</v>
      </c>
      <c r="B40" s="3">
        <v>0</v>
      </c>
      <c r="C40" s="3">
        <v>0</v>
      </c>
      <c r="D40" s="3">
        <v>0</v>
      </c>
      <c r="E40" s="3">
        <v>0</v>
      </c>
      <c r="F40" s="20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2">
        <v>0</v>
      </c>
      <c r="O40" s="15">
        <f>'[1]янв'!O41*2+'[1]март'!O41*4+'[1]июль'!O41*6</f>
        <v>0</v>
      </c>
      <c r="P40" s="15">
        <f>'[1]янв'!P41*2+'[1]март'!P41*4+'[1]июль'!P41*6</f>
        <v>0</v>
      </c>
      <c r="Q40" s="63"/>
      <c r="R40" s="15">
        <f>'[1]янв'!Q41*2+'[1]март'!Q41*4+'[1]июль'!Q41*6</f>
        <v>0</v>
      </c>
    </row>
    <row r="41" spans="1:18" ht="15.75" customHeight="1" hidden="1">
      <c r="A41" s="19" t="s">
        <v>37</v>
      </c>
      <c r="B41" s="3">
        <v>0</v>
      </c>
      <c r="C41" s="3">
        <v>0</v>
      </c>
      <c r="D41" s="3">
        <v>0</v>
      </c>
      <c r="E41" s="3">
        <v>0</v>
      </c>
      <c r="F41" s="20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2">
        <v>0</v>
      </c>
      <c r="O41" s="15">
        <f>'[1]янв'!O42*2+'[1]март'!O42*4+'[1]июль'!O42*6</f>
        <v>0</v>
      </c>
      <c r="P41" s="15">
        <f>'[1]янв'!P42*2+'[1]март'!P42*4+'[1]июль'!P42*6</f>
        <v>0</v>
      </c>
      <c r="Q41" s="63"/>
      <c r="R41" s="15">
        <f>'[1]янв'!Q42*2+'[1]март'!Q42*4+'[1]июль'!Q42*6</f>
        <v>0</v>
      </c>
    </row>
    <row r="42" spans="1:18" ht="30.75" customHeight="1" hidden="1">
      <c r="A42" s="35" t="s">
        <v>42</v>
      </c>
      <c r="B42" s="18">
        <f>SUM(C42:N42)</f>
        <v>1319.555</v>
      </c>
      <c r="C42" s="18">
        <f>C43+C44+C45+C46+C47+C48+C49+C50</f>
        <v>111.36</v>
      </c>
      <c r="D42" s="18">
        <f>D43+D44+D45+D46+D47+D48+D49+D50</f>
        <v>111.36</v>
      </c>
      <c r="E42" s="18">
        <f>E43</f>
        <v>31.535</v>
      </c>
      <c r="F42" s="27">
        <f aca="true" t="shared" si="6" ref="F42:N42">F43+F44+F45+F46+F47+F48+F49+F50</f>
        <v>111.36</v>
      </c>
      <c r="G42" s="28">
        <f t="shared" si="6"/>
        <v>111.36</v>
      </c>
      <c r="H42" s="28">
        <f t="shared" si="6"/>
        <v>111.36</v>
      </c>
      <c r="I42" s="28">
        <f t="shared" si="6"/>
        <v>121.72</v>
      </c>
      <c r="J42" s="28">
        <f t="shared" si="6"/>
        <v>121.72</v>
      </c>
      <c r="K42" s="28">
        <f t="shared" si="6"/>
        <v>122.61999999999999</v>
      </c>
      <c r="L42" s="28">
        <f t="shared" si="6"/>
        <v>121.72</v>
      </c>
      <c r="M42" s="28">
        <f t="shared" si="6"/>
        <v>121.72</v>
      </c>
      <c r="N42" s="29">
        <f t="shared" si="6"/>
        <v>121.72</v>
      </c>
      <c r="O42" s="15">
        <f>'[1]янв'!O43*2+'[1]март'!O43*4+'[1]июль'!O43*6</f>
        <v>322.97999999999996</v>
      </c>
      <c r="P42" s="15">
        <f>'[1]янв'!P43*2+'[1]март'!P43*4+'[1]июль'!P43*6</f>
        <v>27.948</v>
      </c>
      <c r="Q42" s="63"/>
      <c r="R42" s="15">
        <f>'[1]янв'!Q43*2+'[1]март'!Q43*4+'[1]июль'!Q43*6</f>
        <v>35.666</v>
      </c>
    </row>
    <row r="43" spans="1:18" ht="32.25" customHeight="1" hidden="1">
      <c r="A43" s="25" t="s">
        <v>21</v>
      </c>
      <c r="B43" s="3">
        <f>SUM(C43:N43)</f>
        <v>455.8349999999999</v>
      </c>
      <c r="C43" s="3">
        <v>38</v>
      </c>
      <c r="D43" s="3">
        <v>38</v>
      </c>
      <c r="E43" s="3">
        <v>31.535</v>
      </c>
      <c r="F43" s="20">
        <v>38</v>
      </c>
      <c r="G43" s="21">
        <v>38</v>
      </c>
      <c r="H43" s="21">
        <v>38</v>
      </c>
      <c r="I43" s="21">
        <v>38.9</v>
      </c>
      <c r="J43" s="21">
        <v>38.9</v>
      </c>
      <c r="K43" s="21">
        <v>39.8</v>
      </c>
      <c r="L43" s="21">
        <v>38.9</v>
      </c>
      <c r="M43" s="21">
        <v>38.9</v>
      </c>
      <c r="N43" s="22">
        <v>38.9</v>
      </c>
      <c r="O43" s="23">
        <f>'[1]янв'!O44*2+'[1]март'!O44*4+'[1]июль'!O44*6</f>
        <v>322.97999999999996</v>
      </c>
      <c r="P43" s="23">
        <f>'[1]янв'!P44*2+'[1]март'!P44*4+'[1]июль'!P44*6</f>
        <v>27.948</v>
      </c>
      <c r="Q43" s="64"/>
      <c r="R43" s="23">
        <f>'[1]янв'!Q44*2+'[1]март'!Q44*4+'[1]июль'!Q44*6</f>
        <v>35.666</v>
      </c>
    </row>
    <row r="44" spans="1:18" ht="15.75" customHeight="1" hidden="1">
      <c r="A44" s="19" t="s">
        <v>22</v>
      </c>
      <c r="B44" s="3">
        <v>0</v>
      </c>
      <c r="C44" s="3">
        <v>0</v>
      </c>
      <c r="D44" s="3">
        <v>0</v>
      </c>
      <c r="E44" s="3">
        <v>0</v>
      </c>
      <c r="F44" s="20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2">
        <v>0</v>
      </c>
      <c r="O44" s="15">
        <f>'[1]янв'!O45*2+'[1]март'!O45*4+'[1]июль'!O45*6</f>
        <v>0</v>
      </c>
      <c r="P44" s="15">
        <f>'[1]янв'!P45*2+'[1]март'!P45*4+'[1]июль'!P45*6</f>
        <v>0</v>
      </c>
      <c r="Q44" s="63"/>
      <c r="R44" s="15">
        <f>'[1]янв'!Q45*2+'[1]март'!Q45*4+'[1]июль'!Q45*6</f>
        <v>0</v>
      </c>
    </row>
    <row r="45" spans="1:18" ht="15.75" customHeight="1" hidden="1">
      <c r="A45" s="19" t="s">
        <v>23</v>
      </c>
      <c r="B45" s="3">
        <v>0</v>
      </c>
      <c r="C45" s="3">
        <v>0</v>
      </c>
      <c r="D45" s="3">
        <v>0</v>
      </c>
      <c r="E45" s="3">
        <v>0</v>
      </c>
      <c r="F45" s="20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2">
        <v>0</v>
      </c>
      <c r="O45" s="15">
        <f>'[1]янв'!O46*2+'[1]март'!O46*4+'[1]июль'!O46*6</f>
        <v>0</v>
      </c>
      <c r="P45" s="15">
        <f>'[1]янв'!P46*2+'[1]март'!P46*4+'[1]июль'!P46*6</f>
        <v>0</v>
      </c>
      <c r="Q45" s="63"/>
      <c r="R45" s="15">
        <f>'[1]янв'!Q46*2+'[1]март'!Q46*4+'[1]июль'!Q46*6</f>
        <v>0</v>
      </c>
    </row>
    <row r="46" spans="1:18" ht="15.75" customHeight="1" hidden="1">
      <c r="A46" s="19" t="s">
        <v>24</v>
      </c>
      <c r="B46" s="3">
        <v>0</v>
      </c>
      <c r="C46" s="3">
        <v>0</v>
      </c>
      <c r="D46" s="3">
        <v>0</v>
      </c>
      <c r="E46" s="3">
        <v>0</v>
      </c>
      <c r="F46" s="20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2">
        <v>0</v>
      </c>
      <c r="O46" s="15">
        <f>'[1]янв'!O47*2+'[1]март'!O47*4+'[1]июль'!O47*6</f>
        <v>0</v>
      </c>
      <c r="P46" s="15">
        <f>'[1]янв'!P47*2+'[1]март'!P47*4+'[1]июль'!P47*6</f>
        <v>0</v>
      </c>
      <c r="Q46" s="63"/>
      <c r="R46" s="15">
        <f>'[1]янв'!Q47*2+'[1]март'!Q47*4+'[1]июль'!Q47*6</f>
        <v>0</v>
      </c>
    </row>
    <row r="47" spans="1:18" ht="15.75" customHeight="1" hidden="1">
      <c r="A47" s="19" t="s">
        <v>25</v>
      </c>
      <c r="B47" s="3">
        <v>0</v>
      </c>
      <c r="C47" s="3">
        <v>0</v>
      </c>
      <c r="D47" s="3">
        <v>0</v>
      </c>
      <c r="E47" s="3">
        <v>0</v>
      </c>
      <c r="F47" s="20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2">
        <v>0</v>
      </c>
      <c r="O47" s="15">
        <f>'[1]янв'!O48*2+'[1]март'!O48*4+'[1]июль'!O48*6</f>
        <v>0</v>
      </c>
      <c r="P47" s="15">
        <f>'[1]янв'!P48*2+'[1]март'!P48*4+'[1]июль'!P48*6</f>
        <v>0</v>
      </c>
      <c r="Q47" s="63"/>
      <c r="R47" s="15">
        <f>'[1]янв'!Q48*2+'[1]март'!Q48*4+'[1]июль'!Q48*6</f>
        <v>0</v>
      </c>
    </row>
    <row r="48" spans="1:18" ht="15.75" customHeight="1" hidden="1">
      <c r="A48" s="19" t="s">
        <v>26</v>
      </c>
      <c r="B48" s="3">
        <v>0</v>
      </c>
      <c r="C48" s="3">
        <v>0</v>
      </c>
      <c r="D48" s="3">
        <v>0</v>
      </c>
      <c r="E48" s="3">
        <v>0</v>
      </c>
      <c r="F48" s="20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2">
        <v>0</v>
      </c>
      <c r="O48" s="15">
        <f>'[1]янв'!O49*2+'[1]март'!O49*4+'[1]июль'!O49*6</f>
        <v>0</v>
      </c>
      <c r="P48" s="15">
        <f>'[1]янв'!P49*2+'[1]март'!P49*4+'[1]июль'!P49*6</f>
        <v>0</v>
      </c>
      <c r="Q48" s="63"/>
      <c r="R48" s="15">
        <f>'[1]янв'!Q49*2+'[1]март'!Q49*4+'[1]июль'!Q49*6</f>
        <v>0</v>
      </c>
    </row>
    <row r="49" spans="1:18" ht="15.75" customHeight="1" hidden="1">
      <c r="A49" s="19" t="s">
        <v>27</v>
      </c>
      <c r="B49" s="3">
        <v>0</v>
      </c>
      <c r="C49" s="3">
        <v>0</v>
      </c>
      <c r="D49" s="3">
        <v>0</v>
      </c>
      <c r="E49" s="3">
        <v>0</v>
      </c>
      <c r="F49" s="20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2">
        <v>0</v>
      </c>
      <c r="O49" s="15">
        <f>'[1]янв'!O50*2+'[1]март'!O50*4+'[1]июль'!O50*6</f>
        <v>0</v>
      </c>
      <c r="P49" s="15">
        <f>'[1]янв'!P50*2+'[1]март'!P50*4+'[1]июль'!P50*6</f>
        <v>0</v>
      </c>
      <c r="Q49" s="63"/>
      <c r="R49" s="15">
        <f>'[1]янв'!Q50*2+'[1]март'!Q50*4+'[1]июль'!Q50*6</f>
        <v>0</v>
      </c>
    </row>
    <row r="50" spans="1:18" ht="15.75" customHeight="1" hidden="1">
      <c r="A50" s="19" t="s">
        <v>43</v>
      </c>
      <c r="B50" s="3">
        <f>SUM(C50:N50)</f>
        <v>863.7199999999998</v>
      </c>
      <c r="C50" s="3">
        <v>73.36</v>
      </c>
      <c r="D50" s="3">
        <v>73.36</v>
      </c>
      <c r="E50" s="3">
        <v>0</v>
      </c>
      <c r="F50" s="20">
        <v>73.36</v>
      </c>
      <c r="G50" s="21">
        <v>73.36</v>
      </c>
      <c r="H50" s="21">
        <v>73.36</v>
      </c>
      <c r="I50" s="21">
        <v>82.82</v>
      </c>
      <c r="J50" s="21">
        <v>82.82</v>
      </c>
      <c r="K50" s="21">
        <v>82.82</v>
      </c>
      <c r="L50" s="21">
        <v>82.82</v>
      </c>
      <c r="M50" s="21">
        <v>82.82</v>
      </c>
      <c r="N50" s="22">
        <v>82.82</v>
      </c>
      <c r="O50" s="15">
        <f>'[1]янв'!O51*2+'[1]март'!O51*4+'[1]июль'!O51*6</f>
        <v>0</v>
      </c>
      <c r="P50" s="15">
        <f>'[1]янв'!P51*2+'[1]март'!P51*4+'[1]июль'!P51*6</f>
        <v>0</v>
      </c>
      <c r="Q50" s="63"/>
      <c r="R50" s="15">
        <f>'[1]янв'!Q51*2+'[1]март'!Q51*4+'[1]июль'!Q51*6</f>
        <v>0</v>
      </c>
    </row>
    <row r="51" spans="1:18" ht="15.75" customHeight="1" hidden="1">
      <c r="A51" s="17" t="s">
        <v>44</v>
      </c>
      <c r="B51" s="18">
        <f>SUM(C51:N51)</f>
        <v>0</v>
      </c>
      <c r="C51" s="18">
        <f>C52+C57</f>
        <v>0</v>
      </c>
      <c r="D51" s="18">
        <f>D52+D57</f>
        <v>0</v>
      </c>
      <c r="E51" s="18">
        <v>0</v>
      </c>
      <c r="F51" s="27">
        <f aca="true" t="shared" si="7" ref="F51:N51">F52+F57</f>
        <v>0</v>
      </c>
      <c r="G51" s="28">
        <f t="shared" si="7"/>
        <v>0</v>
      </c>
      <c r="H51" s="28">
        <f t="shared" si="7"/>
        <v>0</v>
      </c>
      <c r="I51" s="28">
        <f t="shared" si="7"/>
        <v>0</v>
      </c>
      <c r="J51" s="28">
        <f t="shared" si="7"/>
        <v>0</v>
      </c>
      <c r="K51" s="28">
        <f t="shared" si="7"/>
        <v>0</v>
      </c>
      <c r="L51" s="28">
        <f t="shared" si="7"/>
        <v>0</v>
      </c>
      <c r="M51" s="28">
        <f t="shared" si="7"/>
        <v>0</v>
      </c>
      <c r="N51" s="29">
        <f t="shared" si="7"/>
        <v>0</v>
      </c>
      <c r="O51" s="15">
        <f>'[1]янв'!O52*2+'[1]март'!O52*4+'[1]июль'!O52*6</f>
        <v>0</v>
      </c>
      <c r="P51" s="15">
        <f>'[1]янв'!P52*2+'[1]март'!P52*4+'[1]июль'!P52*6</f>
        <v>0</v>
      </c>
      <c r="Q51" s="63"/>
      <c r="R51" s="15">
        <f>'[1]янв'!Q52*2+'[1]март'!Q52*4+'[1]июль'!Q52*6</f>
        <v>0</v>
      </c>
    </row>
    <row r="52" spans="1:18" ht="15.75" customHeight="1" hidden="1">
      <c r="A52" s="30" t="s">
        <v>45</v>
      </c>
      <c r="B52" s="31">
        <f>SUM(C52:N52)</f>
        <v>0</v>
      </c>
      <c r="C52" s="31">
        <f>C53+C54</f>
        <v>0</v>
      </c>
      <c r="D52" s="31">
        <f>D53+D54</f>
        <v>0</v>
      </c>
      <c r="E52" s="31">
        <v>0</v>
      </c>
      <c r="F52" s="32">
        <f aca="true" t="shared" si="8" ref="F52:N52">F53+F54</f>
        <v>0</v>
      </c>
      <c r="G52" s="33">
        <f t="shared" si="8"/>
        <v>0</v>
      </c>
      <c r="H52" s="33">
        <f t="shared" si="8"/>
        <v>0</v>
      </c>
      <c r="I52" s="33">
        <f t="shared" si="8"/>
        <v>0</v>
      </c>
      <c r="J52" s="33">
        <f t="shared" si="8"/>
        <v>0</v>
      </c>
      <c r="K52" s="33">
        <f t="shared" si="8"/>
        <v>0</v>
      </c>
      <c r="L52" s="33">
        <f t="shared" si="8"/>
        <v>0</v>
      </c>
      <c r="M52" s="33">
        <f t="shared" si="8"/>
        <v>0</v>
      </c>
      <c r="N52" s="34">
        <f t="shared" si="8"/>
        <v>0</v>
      </c>
      <c r="O52" s="15">
        <f>'[1]янв'!O53*2+'[1]март'!O53*4+'[1]июль'!O53*6</f>
        <v>0</v>
      </c>
      <c r="P52" s="15">
        <f>'[1]янв'!P53*2+'[1]март'!P53*4+'[1]июль'!P53*6</f>
        <v>0</v>
      </c>
      <c r="Q52" s="63"/>
      <c r="R52" s="15">
        <f>'[1]янв'!Q53*2+'[1]март'!Q53*4+'[1]июль'!Q53*6</f>
        <v>0</v>
      </c>
    </row>
    <row r="53" spans="1:18" ht="15.75" customHeight="1" hidden="1">
      <c r="A53" s="19" t="s">
        <v>46</v>
      </c>
      <c r="B53" s="3">
        <v>0</v>
      </c>
      <c r="C53" s="3">
        <v>0</v>
      </c>
      <c r="D53" s="3">
        <v>0</v>
      </c>
      <c r="E53" s="3">
        <v>0</v>
      </c>
      <c r="F53" s="20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2">
        <v>0</v>
      </c>
      <c r="O53" s="15">
        <f>'[1]янв'!O54*2+'[1]март'!O54*4+'[1]июль'!O54*6</f>
        <v>0</v>
      </c>
      <c r="P53" s="15">
        <f>'[1]янв'!P54*2+'[1]март'!P54*4+'[1]июль'!P54*6</f>
        <v>0</v>
      </c>
      <c r="Q53" s="63"/>
      <c r="R53" s="15">
        <f>'[1]янв'!Q54*2+'[1]март'!Q54*4+'[1]июль'!Q54*6</f>
        <v>0</v>
      </c>
    </row>
    <row r="54" spans="1:18" ht="15.75" customHeight="1" hidden="1">
      <c r="A54" s="19" t="s">
        <v>47</v>
      </c>
      <c r="B54" s="3">
        <f>SUM(C54:N54)</f>
        <v>0</v>
      </c>
      <c r="C54" s="3">
        <f>C55+C56</f>
        <v>0</v>
      </c>
      <c r="D54" s="3">
        <f>D55+D56</f>
        <v>0</v>
      </c>
      <c r="E54" s="3">
        <v>0</v>
      </c>
      <c r="F54" s="20">
        <f aca="true" t="shared" si="9" ref="F54:N54">F55+F56</f>
        <v>0</v>
      </c>
      <c r="G54" s="21">
        <f t="shared" si="9"/>
        <v>0</v>
      </c>
      <c r="H54" s="21">
        <f t="shared" si="9"/>
        <v>0</v>
      </c>
      <c r="I54" s="21">
        <f t="shared" si="9"/>
        <v>0</v>
      </c>
      <c r="J54" s="21">
        <f t="shared" si="9"/>
        <v>0</v>
      </c>
      <c r="K54" s="21">
        <f t="shared" si="9"/>
        <v>0</v>
      </c>
      <c r="L54" s="21">
        <f t="shared" si="9"/>
        <v>0</v>
      </c>
      <c r="M54" s="21">
        <f t="shared" si="9"/>
        <v>0</v>
      </c>
      <c r="N54" s="22">
        <f t="shared" si="9"/>
        <v>0</v>
      </c>
      <c r="O54" s="15">
        <f>'[1]янв'!O55*2+'[1]март'!O55*4+'[1]июль'!O55*6</f>
        <v>0</v>
      </c>
      <c r="P54" s="15">
        <f>'[1]янв'!P55*2+'[1]март'!P55*4+'[1]июль'!P55*6</f>
        <v>0</v>
      </c>
      <c r="Q54" s="63"/>
      <c r="R54" s="15">
        <f>'[1]янв'!Q55*2+'[1]март'!Q55*4+'[1]июль'!Q55*6</f>
        <v>0</v>
      </c>
    </row>
    <row r="55" spans="1:18" ht="15.75" customHeight="1" hidden="1">
      <c r="A55" s="19" t="s">
        <v>48</v>
      </c>
      <c r="B55" s="3">
        <v>0</v>
      </c>
      <c r="C55" s="3">
        <v>0</v>
      </c>
      <c r="D55" s="3">
        <v>0</v>
      </c>
      <c r="E55" s="3">
        <v>0</v>
      </c>
      <c r="F55" s="20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2">
        <v>0</v>
      </c>
      <c r="O55" s="15">
        <f>'[1]янв'!O56*2+'[1]март'!O56*4+'[1]июль'!O56*6</f>
        <v>0</v>
      </c>
      <c r="P55" s="15">
        <f>'[1]янв'!P56*2+'[1]март'!P56*4+'[1]июль'!P56*6</f>
        <v>0</v>
      </c>
      <c r="Q55" s="63"/>
      <c r="R55" s="15">
        <f>'[1]янв'!Q56*2+'[1]март'!Q56*4+'[1]июль'!Q56*6</f>
        <v>0</v>
      </c>
    </row>
    <row r="56" spans="1:18" ht="15.75" customHeight="1" hidden="1">
      <c r="A56" s="19" t="s">
        <v>49</v>
      </c>
      <c r="B56" s="3">
        <v>0</v>
      </c>
      <c r="C56" s="3">
        <v>0</v>
      </c>
      <c r="D56" s="3">
        <v>0</v>
      </c>
      <c r="E56" s="3">
        <v>0</v>
      </c>
      <c r="F56" s="20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2">
        <v>0</v>
      </c>
      <c r="O56" s="15">
        <f>'[1]янв'!O57*2+'[1]март'!O57*4+'[1]июль'!O57*6</f>
        <v>0</v>
      </c>
      <c r="P56" s="15">
        <f>'[1]янв'!P57*2+'[1]март'!P57*4+'[1]июль'!P57*6</f>
        <v>0</v>
      </c>
      <c r="Q56" s="63"/>
      <c r="R56" s="15">
        <f>'[1]янв'!Q57*2+'[1]март'!Q57*4+'[1]июль'!Q57*6</f>
        <v>0</v>
      </c>
    </row>
    <row r="57" spans="1:18" ht="15.75" customHeight="1" hidden="1">
      <c r="A57" s="30" t="s">
        <v>50</v>
      </c>
      <c r="B57" s="31">
        <f>SUM(C57:N57)</f>
        <v>0</v>
      </c>
      <c r="C57" s="31">
        <f>C58+C66+C67+C68+C69</f>
        <v>0</v>
      </c>
      <c r="D57" s="31">
        <f>D58+D66+D67+D68+D69</f>
        <v>0</v>
      </c>
      <c r="E57" s="31">
        <v>0</v>
      </c>
      <c r="F57" s="32">
        <f aca="true" t="shared" si="10" ref="F57:N57">F58+F66+F67+F68+F69</f>
        <v>0</v>
      </c>
      <c r="G57" s="33">
        <f t="shared" si="10"/>
        <v>0</v>
      </c>
      <c r="H57" s="33">
        <f t="shared" si="10"/>
        <v>0</v>
      </c>
      <c r="I57" s="33">
        <f t="shared" si="10"/>
        <v>0</v>
      </c>
      <c r="J57" s="33">
        <f t="shared" si="10"/>
        <v>0</v>
      </c>
      <c r="K57" s="33">
        <f t="shared" si="10"/>
        <v>0</v>
      </c>
      <c r="L57" s="33">
        <f t="shared" si="10"/>
        <v>0</v>
      </c>
      <c r="M57" s="33">
        <f t="shared" si="10"/>
        <v>0</v>
      </c>
      <c r="N57" s="34">
        <f t="shared" si="10"/>
        <v>0</v>
      </c>
      <c r="O57" s="15">
        <f>'[1]янв'!O58*2+'[1]март'!O58*4+'[1]июль'!O58*6</f>
        <v>0</v>
      </c>
      <c r="P57" s="15">
        <f>'[1]янв'!P58*2+'[1]март'!P58*4+'[1]июль'!P58*6</f>
        <v>0</v>
      </c>
      <c r="Q57" s="63"/>
      <c r="R57" s="15">
        <f>'[1]янв'!Q58*2+'[1]март'!Q58*4+'[1]июль'!Q58*6</f>
        <v>0</v>
      </c>
    </row>
    <row r="58" spans="1:18" ht="15.75" customHeight="1" hidden="1">
      <c r="A58" s="19" t="s">
        <v>51</v>
      </c>
      <c r="B58" s="3">
        <f>SUM(C58:N58)</f>
        <v>0</v>
      </c>
      <c r="C58" s="3">
        <f>C59+C62+C63+C64+C65</f>
        <v>0</v>
      </c>
      <c r="D58" s="3">
        <f>D59+D62+D63+D64+D65</f>
        <v>0</v>
      </c>
      <c r="E58" s="3">
        <v>0</v>
      </c>
      <c r="F58" s="20">
        <f aca="true" t="shared" si="11" ref="F58:N58">F59+F62+F63+F64+F65</f>
        <v>0</v>
      </c>
      <c r="G58" s="21">
        <f t="shared" si="11"/>
        <v>0</v>
      </c>
      <c r="H58" s="21">
        <f t="shared" si="11"/>
        <v>0</v>
      </c>
      <c r="I58" s="21">
        <f t="shared" si="11"/>
        <v>0</v>
      </c>
      <c r="J58" s="21">
        <f t="shared" si="11"/>
        <v>0</v>
      </c>
      <c r="K58" s="21">
        <f t="shared" si="11"/>
        <v>0</v>
      </c>
      <c r="L58" s="21">
        <f t="shared" si="11"/>
        <v>0</v>
      </c>
      <c r="M58" s="21">
        <f t="shared" si="11"/>
        <v>0</v>
      </c>
      <c r="N58" s="22">
        <f t="shared" si="11"/>
        <v>0</v>
      </c>
      <c r="O58" s="15">
        <f>'[1]янв'!O59*2+'[1]март'!O59*4+'[1]июль'!O59*6</f>
        <v>0</v>
      </c>
      <c r="P58" s="15">
        <f>'[1]янв'!P59*2+'[1]март'!P59*4+'[1]июль'!P59*6</f>
        <v>0</v>
      </c>
      <c r="Q58" s="63"/>
      <c r="R58" s="15">
        <f>'[1]янв'!Q59*2+'[1]март'!Q59*4+'[1]июль'!Q59*6</f>
        <v>0</v>
      </c>
    </row>
    <row r="59" spans="1:18" ht="15.75" customHeight="1" hidden="1">
      <c r="A59" s="19" t="s">
        <v>52</v>
      </c>
      <c r="B59" s="3">
        <f>SUM(C59:N59)</f>
        <v>0</v>
      </c>
      <c r="C59" s="3">
        <f>C60+C61</f>
        <v>0</v>
      </c>
      <c r="D59" s="3">
        <f>D60+D61</f>
        <v>0</v>
      </c>
      <c r="E59" s="3">
        <v>0</v>
      </c>
      <c r="F59" s="20">
        <f aca="true" t="shared" si="12" ref="F59:N59">F60+F61</f>
        <v>0</v>
      </c>
      <c r="G59" s="21">
        <f t="shared" si="12"/>
        <v>0</v>
      </c>
      <c r="H59" s="21">
        <f t="shared" si="12"/>
        <v>0</v>
      </c>
      <c r="I59" s="21">
        <f t="shared" si="12"/>
        <v>0</v>
      </c>
      <c r="J59" s="21">
        <f t="shared" si="12"/>
        <v>0</v>
      </c>
      <c r="K59" s="21">
        <f t="shared" si="12"/>
        <v>0</v>
      </c>
      <c r="L59" s="21">
        <f t="shared" si="12"/>
        <v>0</v>
      </c>
      <c r="M59" s="21">
        <f t="shared" si="12"/>
        <v>0</v>
      </c>
      <c r="N59" s="22">
        <f t="shared" si="12"/>
        <v>0</v>
      </c>
      <c r="O59" s="15">
        <f>'[1]янв'!O60*2+'[1]март'!O60*4+'[1]июль'!O60*6</f>
        <v>0</v>
      </c>
      <c r="P59" s="15">
        <f>'[1]янв'!P60*2+'[1]март'!P60*4+'[1]июль'!P60*6</f>
        <v>0</v>
      </c>
      <c r="Q59" s="63"/>
      <c r="R59" s="15">
        <f>'[1]янв'!Q60*2+'[1]март'!Q60*4+'[1]июль'!Q60*6</f>
        <v>0</v>
      </c>
    </row>
    <row r="60" spans="1:18" ht="15.75" customHeight="1" hidden="1">
      <c r="A60" s="19" t="s">
        <v>53</v>
      </c>
      <c r="B60" s="3">
        <v>0</v>
      </c>
      <c r="C60" s="3">
        <v>0</v>
      </c>
      <c r="D60" s="3">
        <v>0</v>
      </c>
      <c r="E60" s="3">
        <v>0</v>
      </c>
      <c r="F60" s="20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2">
        <v>0</v>
      </c>
      <c r="O60" s="15">
        <f>'[1]янв'!O61*2+'[1]март'!O61*4+'[1]июль'!O61*6</f>
        <v>0</v>
      </c>
      <c r="P60" s="15">
        <f>'[1]янв'!P61*2+'[1]март'!P61*4+'[1]июль'!P61*6</f>
        <v>0</v>
      </c>
      <c r="Q60" s="63"/>
      <c r="R60" s="15">
        <f>'[1]янв'!Q61*2+'[1]март'!Q61*4+'[1]июль'!Q61*6</f>
        <v>0</v>
      </c>
    </row>
    <row r="61" spans="1:18" ht="15.75" customHeight="1" hidden="1">
      <c r="A61" s="19" t="s">
        <v>54</v>
      </c>
      <c r="B61" s="3">
        <v>0</v>
      </c>
      <c r="C61" s="3">
        <v>0</v>
      </c>
      <c r="D61" s="3">
        <v>0</v>
      </c>
      <c r="E61" s="3">
        <v>0</v>
      </c>
      <c r="F61" s="20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2">
        <v>0</v>
      </c>
      <c r="O61" s="15">
        <f>'[1]янв'!O62*2+'[1]март'!O62*4+'[1]июль'!O62*6</f>
        <v>0</v>
      </c>
      <c r="P61" s="15">
        <f>'[1]янв'!P62*2+'[1]март'!P62*4+'[1]июль'!P62*6</f>
        <v>0</v>
      </c>
      <c r="Q61" s="63"/>
      <c r="R61" s="15">
        <f>'[1]янв'!Q62*2+'[1]март'!Q62*4+'[1]июль'!Q62*6</f>
        <v>0</v>
      </c>
    </row>
    <row r="62" spans="1:18" ht="15.75" customHeight="1" hidden="1">
      <c r="A62" s="19" t="s">
        <v>55</v>
      </c>
      <c r="B62" s="3">
        <v>0</v>
      </c>
      <c r="C62" s="3">
        <v>0</v>
      </c>
      <c r="D62" s="3">
        <v>0</v>
      </c>
      <c r="E62" s="3">
        <v>0</v>
      </c>
      <c r="F62" s="20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2">
        <v>0</v>
      </c>
      <c r="O62" s="15">
        <f>'[1]янв'!O63*2+'[1]март'!O63*4+'[1]июль'!O63*6</f>
        <v>0</v>
      </c>
      <c r="P62" s="15">
        <f>'[1]янв'!P63*2+'[1]март'!P63*4+'[1]июль'!P63*6</f>
        <v>0</v>
      </c>
      <c r="Q62" s="63"/>
      <c r="R62" s="15">
        <f>'[1]янв'!Q63*2+'[1]март'!Q63*4+'[1]июль'!Q63*6</f>
        <v>0</v>
      </c>
    </row>
    <row r="63" spans="1:18" ht="15.75" customHeight="1" hidden="1">
      <c r="A63" s="19" t="s">
        <v>56</v>
      </c>
      <c r="B63" s="3">
        <v>0</v>
      </c>
      <c r="C63" s="3">
        <v>0</v>
      </c>
      <c r="D63" s="3">
        <v>0</v>
      </c>
      <c r="E63" s="3">
        <v>0</v>
      </c>
      <c r="F63" s="20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2">
        <v>0</v>
      </c>
      <c r="O63" s="15">
        <f>'[1]янв'!O64*2+'[1]март'!O64*4+'[1]июль'!O64*6</f>
        <v>0</v>
      </c>
      <c r="P63" s="15">
        <f>'[1]янв'!P64*2+'[1]март'!P64*4+'[1]июль'!P64*6</f>
        <v>0</v>
      </c>
      <c r="Q63" s="63"/>
      <c r="R63" s="15">
        <f>'[1]янв'!Q64*2+'[1]март'!Q64*4+'[1]июль'!Q64*6</f>
        <v>0</v>
      </c>
    </row>
    <row r="64" spans="1:18" ht="15.75" customHeight="1" hidden="1">
      <c r="A64" s="19" t="s">
        <v>57</v>
      </c>
      <c r="B64" s="3">
        <v>0</v>
      </c>
      <c r="C64" s="3">
        <v>0</v>
      </c>
      <c r="D64" s="3">
        <v>0</v>
      </c>
      <c r="E64" s="3">
        <v>0</v>
      </c>
      <c r="F64" s="20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2">
        <v>0</v>
      </c>
      <c r="O64" s="15">
        <f>'[1]янв'!O65*2+'[1]март'!O65*4+'[1]июль'!O65*6</f>
        <v>0</v>
      </c>
      <c r="P64" s="15">
        <f>'[1]янв'!P65*2+'[1]март'!P65*4+'[1]июль'!P65*6</f>
        <v>0</v>
      </c>
      <c r="Q64" s="63"/>
      <c r="R64" s="15">
        <f>'[1]янв'!Q65*2+'[1]март'!Q65*4+'[1]июль'!Q65*6</f>
        <v>0</v>
      </c>
    </row>
    <row r="65" spans="1:18" ht="15.75" customHeight="1" hidden="1">
      <c r="A65" s="19" t="s">
        <v>58</v>
      </c>
      <c r="B65" s="3">
        <v>0</v>
      </c>
      <c r="C65" s="3">
        <v>0</v>
      </c>
      <c r="D65" s="3">
        <v>0</v>
      </c>
      <c r="E65" s="3">
        <v>0</v>
      </c>
      <c r="F65" s="20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2">
        <v>0</v>
      </c>
      <c r="O65" s="15">
        <f>'[1]янв'!O66*2+'[1]март'!O66*4+'[1]июль'!O66*6</f>
        <v>0</v>
      </c>
      <c r="P65" s="15">
        <f>'[1]янв'!P66*2+'[1]март'!P66*4+'[1]июль'!P66*6</f>
        <v>0</v>
      </c>
      <c r="Q65" s="63"/>
      <c r="R65" s="15">
        <f>'[1]янв'!Q66*2+'[1]март'!Q66*4+'[1]июль'!Q66*6</f>
        <v>0</v>
      </c>
    </row>
    <row r="66" spans="1:18" ht="15.75" customHeight="1" hidden="1">
      <c r="A66" s="19" t="s">
        <v>59</v>
      </c>
      <c r="B66" s="3">
        <v>0</v>
      </c>
      <c r="C66" s="3">
        <v>0</v>
      </c>
      <c r="D66" s="3">
        <v>0</v>
      </c>
      <c r="E66" s="3">
        <v>0</v>
      </c>
      <c r="F66" s="20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2">
        <v>0</v>
      </c>
      <c r="O66" s="15">
        <f>'[1]янв'!O67*2+'[1]март'!O67*4+'[1]июль'!O67*6</f>
        <v>0</v>
      </c>
      <c r="P66" s="15">
        <f>'[1]янв'!P67*2+'[1]март'!P67*4+'[1]июль'!P67*6</f>
        <v>0</v>
      </c>
      <c r="Q66" s="63"/>
      <c r="R66" s="15">
        <f>'[1]янв'!Q67*2+'[1]март'!Q67*4+'[1]июль'!Q67*6</f>
        <v>0</v>
      </c>
    </row>
    <row r="67" spans="1:18" ht="15.75" customHeight="1" hidden="1">
      <c r="A67" s="19" t="s">
        <v>60</v>
      </c>
      <c r="B67" s="3">
        <v>0</v>
      </c>
      <c r="C67" s="3">
        <v>0</v>
      </c>
      <c r="D67" s="3">
        <v>0</v>
      </c>
      <c r="E67" s="3">
        <v>0</v>
      </c>
      <c r="F67" s="20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2">
        <v>0</v>
      </c>
      <c r="O67" s="15">
        <f>'[1]янв'!O68*2+'[1]март'!O68*4+'[1]июль'!O68*6</f>
        <v>0</v>
      </c>
      <c r="P67" s="15">
        <f>'[1]янв'!P68*2+'[1]март'!P68*4+'[1]июль'!P68*6</f>
        <v>0</v>
      </c>
      <c r="Q67" s="63"/>
      <c r="R67" s="15">
        <f>'[1]янв'!Q68*2+'[1]март'!Q68*4+'[1]июль'!Q68*6</f>
        <v>0</v>
      </c>
    </row>
    <row r="68" spans="1:18" ht="15.75" customHeight="1" hidden="1">
      <c r="A68" s="19" t="s">
        <v>61</v>
      </c>
      <c r="B68" s="3">
        <v>0</v>
      </c>
      <c r="C68" s="3">
        <v>0</v>
      </c>
      <c r="D68" s="3">
        <v>0</v>
      </c>
      <c r="E68" s="3">
        <v>0</v>
      </c>
      <c r="F68" s="20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2">
        <v>0</v>
      </c>
      <c r="O68" s="15">
        <f>'[1]янв'!O69*2+'[1]март'!O69*4+'[1]июль'!O69*6</f>
        <v>0</v>
      </c>
      <c r="P68" s="15">
        <f>'[1]янв'!P69*2+'[1]март'!P69*4+'[1]июль'!P69*6</f>
        <v>0</v>
      </c>
      <c r="Q68" s="63"/>
      <c r="R68" s="15">
        <f>'[1]янв'!Q69*2+'[1]март'!Q69*4+'[1]июль'!Q69*6</f>
        <v>0</v>
      </c>
    </row>
    <row r="69" spans="1:18" ht="15.75" customHeight="1" hidden="1">
      <c r="A69" s="19" t="s">
        <v>62</v>
      </c>
      <c r="B69" s="3">
        <v>0</v>
      </c>
      <c r="C69" s="3">
        <v>0</v>
      </c>
      <c r="D69" s="3">
        <v>0</v>
      </c>
      <c r="E69" s="3">
        <v>0</v>
      </c>
      <c r="F69" s="20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2">
        <v>0</v>
      </c>
      <c r="O69" s="15">
        <f>'[1]янв'!O70*2+'[1]март'!O70*4+'[1]июль'!O70*6</f>
        <v>0</v>
      </c>
      <c r="P69" s="15">
        <f>'[1]янв'!P70*2+'[1]март'!P70*4+'[1]июль'!P70*6</f>
        <v>0</v>
      </c>
      <c r="Q69" s="63"/>
      <c r="R69" s="15">
        <f>'[1]янв'!Q70*2+'[1]март'!Q70*4+'[1]июль'!Q70*6</f>
        <v>0</v>
      </c>
    </row>
    <row r="70" spans="1:18" ht="15.75" customHeight="1" hidden="1">
      <c r="A70" s="17" t="s">
        <v>63</v>
      </c>
      <c r="B70" s="18">
        <f>SUM(C70:N70)</f>
        <v>177.26399999999998</v>
      </c>
      <c r="C70" s="18">
        <f>C71+C72+C73+C74+C75+C76</f>
        <v>14.647</v>
      </c>
      <c r="D70" s="18">
        <f>D71+D72+D73+D74+D75+D76</f>
        <v>14.647</v>
      </c>
      <c r="E70" s="18">
        <f>E76+E75+E74+E73+E72+E71</f>
        <v>16.147</v>
      </c>
      <c r="F70" s="27">
        <f aca="true" t="shared" si="13" ref="F70:N70">F71+F72+F73+F74+F75+F76</f>
        <v>14.647</v>
      </c>
      <c r="G70" s="28">
        <f t="shared" si="13"/>
        <v>14.647</v>
      </c>
      <c r="H70" s="28">
        <f t="shared" si="13"/>
        <v>14.647</v>
      </c>
      <c r="I70" s="28">
        <f t="shared" si="13"/>
        <v>14.647</v>
      </c>
      <c r="J70" s="28">
        <f t="shared" si="13"/>
        <v>14.647</v>
      </c>
      <c r="K70" s="28">
        <f t="shared" si="13"/>
        <v>14.647</v>
      </c>
      <c r="L70" s="28">
        <f t="shared" si="13"/>
        <v>14.647</v>
      </c>
      <c r="M70" s="28">
        <f t="shared" si="13"/>
        <v>14.647</v>
      </c>
      <c r="N70" s="28">
        <f t="shared" si="13"/>
        <v>14.647</v>
      </c>
      <c r="O70" s="15">
        <f>'[1]янв'!O71*2+'[1]март'!O71*4+'[1]июль'!O71*6</f>
        <v>244.752</v>
      </c>
      <c r="P70" s="15">
        <f>'[1]янв'!P71*2+'[1]март'!P71*4+'[1]июль'!P71*6</f>
        <v>21.28</v>
      </c>
      <c r="Q70" s="63"/>
      <c r="R70" s="15">
        <f>'[1]янв'!Q71*2+'[1]март'!Q71*4+'[1]июль'!Q71*6</f>
        <v>27.066000000000003</v>
      </c>
    </row>
    <row r="71" spans="1:18" ht="15.75" customHeight="1" hidden="1">
      <c r="A71" s="19" t="s">
        <v>64</v>
      </c>
      <c r="B71" s="3">
        <v>0</v>
      </c>
      <c r="C71" s="3">
        <v>0</v>
      </c>
      <c r="D71" s="3">
        <v>0</v>
      </c>
      <c r="E71" s="3">
        <v>0</v>
      </c>
      <c r="F71" s="20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2">
        <v>0</v>
      </c>
      <c r="O71" s="15"/>
      <c r="P71" s="15"/>
      <c r="Q71" s="63"/>
      <c r="R71" s="15"/>
    </row>
    <row r="72" spans="1:18" ht="15.75" customHeight="1" hidden="1">
      <c r="A72" s="19" t="s">
        <v>65</v>
      </c>
      <c r="B72" s="3">
        <v>0</v>
      </c>
      <c r="C72" s="3">
        <v>0</v>
      </c>
      <c r="D72" s="3">
        <v>0</v>
      </c>
      <c r="E72" s="3">
        <v>0</v>
      </c>
      <c r="F72" s="20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2">
        <v>0</v>
      </c>
      <c r="O72" s="15"/>
      <c r="P72" s="15"/>
      <c r="Q72" s="63"/>
      <c r="R72" s="15"/>
    </row>
    <row r="73" spans="1:18" ht="15.75" customHeight="1" hidden="1">
      <c r="A73" s="19" t="s">
        <v>66</v>
      </c>
      <c r="B73" s="3">
        <v>0</v>
      </c>
      <c r="C73" s="3">
        <v>0</v>
      </c>
      <c r="D73" s="3">
        <v>0</v>
      </c>
      <c r="E73" s="3">
        <v>0</v>
      </c>
      <c r="F73" s="20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2">
        <v>0</v>
      </c>
      <c r="O73" s="15"/>
      <c r="P73" s="15"/>
      <c r="Q73" s="63"/>
      <c r="R73" s="15"/>
    </row>
    <row r="74" spans="1:18" ht="15.75" customHeight="1" hidden="1">
      <c r="A74" s="19" t="s">
        <v>67</v>
      </c>
      <c r="B74" s="3">
        <v>0</v>
      </c>
      <c r="C74" s="3">
        <v>0</v>
      </c>
      <c r="D74" s="3">
        <v>0</v>
      </c>
      <c r="E74" s="3">
        <v>0</v>
      </c>
      <c r="F74" s="20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2">
        <v>0</v>
      </c>
      <c r="O74" s="15"/>
      <c r="P74" s="15"/>
      <c r="Q74" s="63"/>
      <c r="R74" s="15"/>
    </row>
    <row r="75" spans="1:18" ht="15.75" customHeight="1" hidden="1">
      <c r="A75" s="19" t="s">
        <v>68</v>
      </c>
      <c r="B75" s="3">
        <v>0</v>
      </c>
      <c r="C75" s="3">
        <v>0</v>
      </c>
      <c r="D75" s="3">
        <v>0</v>
      </c>
      <c r="E75" s="3">
        <v>0</v>
      </c>
      <c r="F75" s="20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2">
        <v>0</v>
      </c>
      <c r="O75" s="15"/>
      <c r="P75" s="15"/>
      <c r="Q75" s="63"/>
      <c r="R75" s="15"/>
    </row>
    <row r="76" spans="1:18" ht="15.75" customHeight="1" hidden="1" thickBot="1">
      <c r="A76" s="19" t="s">
        <v>69</v>
      </c>
      <c r="B76" s="3">
        <f aca="true" t="shared" si="14" ref="B76:B94">SUM(C76:N76)</f>
        <v>177.26399999999998</v>
      </c>
      <c r="C76" s="3">
        <v>14.647</v>
      </c>
      <c r="D76" s="3">
        <v>14.647</v>
      </c>
      <c r="E76" s="3">
        <v>16.147</v>
      </c>
      <c r="F76" s="20">
        <v>14.647</v>
      </c>
      <c r="G76" s="21">
        <v>14.647</v>
      </c>
      <c r="H76" s="21">
        <v>14.647</v>
      </c>
      <c r="I76" s="21">
        <v>14.647</v>
      </c>
      <c r="J76" s="21">
        <v>14.647</v>
      </c>
      <c r="K76" s="21">
        <v>14.647</v>
      </c>
      <c r="L76" s="21">
        <v>14.647</v>
      </c>
      <c r="M76" s="21">
        <v>14.647</v>
      </c>
      <c r="N76" s="22">
        <v>14.647</v>
      </c>
      <c r="O76" s="23">
        <f>'[1]янв'!O77*2+'[1]март'!O77*4+'[1]июль'!O77*6</f>
        <v>244.752</v>
      </c>
      <c r="P76" s="23">
        <f>'[1]янв'!P77*2+'[1]март'!P77*4+'[1]июль'!P77*6</f>
        <v>21.28</v>
      </c>
      <c r="Q76" s="64"/>
      <c r="R76" s="23">
        <f>'[1]янв'!Q77*2+'[1]март'!Q77*4+'[1]июль'!Q77*6</f>
        <v>27.066000000000003</v>
      </c>
    </row>
    <row r="77" spans="1:18" s="16" customFormat="1" ht="15.75" customHeight="1" hidden="1">
      <c r="A77" s="13" t="s">
        <v>70</v>
      </c>
      <c r="B77" s="14">
        <f t="shared" si="14"/>
        <v>14934.752</v>
      </c>
      <c r="C77" s="14">
        <f>C79+C116+C125+C135+C156+C176+C196+C205+C213+C220+C221+C222+C223+C224</f>
        <v>1167.3859999999997</v>
      </c>
      <c r="D77" s="14">
        <f>D79+D116+D125+D135+D156+D176+D196+D205+D213+D220+D221+D222+D223+D224</f>
        <v>1132.57</v>
      </c>
      <c r="E77" s="14">
        <f>E79+E125</f>
        <v>1221.5700000000002</v>
      </c>
      <c r="F77" s="36">
        <f aca="true" t="shared" si="15" ref="F77:N77">F79+F116+F125+F135+F156+F176+F196+F205+F213+F220+F221+F222+F223+F224</f>
        <v>1309.656</v>
      </c>
      <c r="G77" s="37">
        <f t="shared" si="15"/>
        <v>1196.3070000000002</v>
      </c>
      <c r="H77" s="37">
        <f t="shared" si="15"/>
        <v>1280.277</v>
      </c>
      <c r="I77" s="37">
        <f t="shared" si="15"/>
        <v>1373.321</v>
      </c>
      <c r="J77" s="37">
        <f t="shared" si="15"/>
        <v>1381.909</v>
      </c>
      <c r="K77" s="37">
        <f t="shared" si="15"/>
        <v>1211.125</v>
      </c>
      <c r="L77" s="37">
        <f t="shared" si="15"/>
        <v>1205.8770000000004</v>
      </c>
      <c r="M77" s="37">
        <f t="shared" si="15"/>
        <v>1245.8770000000004</v>
      </c>
      <c r="N77" s="38">
        <f t="shared" si="15"/>
        <v>1208.8770000000004</v>
      </c>
      <c r="O77" s="15">
        <f>'[1]янв'!O78*2+'[1]март'!O78*4+'[1]июль'!O78*6</f>
        <v>20661.704</v>
      </c>
      <c r="P77" s="15">
        <f>P79+P125+P225</f>
        <v>1699.8740000000003</v>
      </c>
      <c r="Q77" s="63"/>
      <c r="R77" s="15">
        <f>R79+R125+R225</f>
        <v>2261.268</v>
      </c>
    </row>
    <row r="78" spans="1:18" s="16" customFormat="1" ht="15.75" customHeight="1">
      <c r="A78" s="13"/>
      <c r="B78" s="14"/>
      <c r="C78" s="14"/>
      <c r="D78" s="14"/>
      <c r="E78" s="14"/>
      <c r="F78" s="36"/>
      <c r="G78" s="37"/>
      <c r="H78" s="37"/>
      <c r="I78" s="37"/>
      <c r="J78" s="37"/>
      <c r="K78" s="37"/>
      <c r="L78" s="37"/>
      <c r="M78" s="37"/>
      <c r="N78" s="38"/>
      <c r="O78" s="15"/>
      <c r="P78" s="15"/>
      <c r="Q78" s="63"/>
      <c r="R78" s="15"/>
    </row>
    <row r="79" spans="1:21" ht="15.75" customHeight="1">
      <c r="A79" s="17" t="s">
        <v>71</v>
      </c>
      <c r="B79" s="18">
        <f t="shared" si="14"/>
        <v>13125.832</v>
      </c>
      <c r="C79" s="18">
        <f>C80+C85+C90+C95+C101+C110+C111+C115</f>
        <v>1029.3369999999998</v>
      </c>
      <c r="D79" s="18">
        <f>D80+D85+D90+D95+D101+D110+D111+D115</f>
        <v>1001.2139999999999</v>
      </c>
      <c r="E79" s="18">
        <f>E80+E85+E90+E95+E101+E110+E111+E115</f>
        <v>1073.659</v>
      </c>
      <c r="F79" s="27">
        <f aca="true" t="shared" si="16" ref="F79:N79">F80+F85+F90+F95+F101+F110+F111+F115</f>
        <v>1126.7</v>
      </c>
      <c r="G79" s="28">
        <f t="shared" si="16"/>
        <v>1038.351</v>
      </c>
      <c r="H79" s="28">
        <f t="shared" si="16"/>
        <v>1112.321</v>
      </c>
      <c r="I79" s="28">
        <f t="shared" si="16"/>
        <v>1232.3649999999998</v>
      </c>
      <c r="J79" s="28">
        <f t="shared" si="16"/>
        <v>1240.953</v>
      </c>
      <c r="K79" s="28">
        <f t="shared" si="16"/>
        <v>1070.169</v>
      </c>
      <c r="L79" s="28">
        <f t="shared" si="16"/>
        <v>1064.9210000000003</v>
      </c>
      <c r="M79" s="28">
        <f t="shared" si="16"/>
        <v>1067.9210000000003</v>
      </c>
      <c r="N79" s="29">
        <f t="shared" si="16"/>
        <v>1067.9210000000003</v>
      </c>
      <c r="O79" s="15">
        <f>'[1]янв'!O79*2+'[1]март'!O79*4+'[1]июль'!O79*6</f>
        <v>17759.178</v>
      </c>
      <c r="P79" s="15">
        <f>P80+P85+P90+P95+P101+P110+P111+P115</f>
        <v>1466.7920000000004</v>
      </c>
      <c r="Q79" s="65">
        <f>Q80+Q85+Q90+Q95+Q101+Q110+Q111</f>
        <v>12.626739156269768</v>
      </c>
      <c r="R79" s="15">
        <f>R80+R85+R90+R95+R101+R110+R111+R115</f>
        <v>1948.688</v>
      </c>
      <c r="S79" s="74">
        <f>Q79*6</f>
        <v>75.76043493761861</v>
      </c>
      <c r="T79" s="73">
        <f>$S79*$T$2/1000</f>
        <v>616.5005393048715</v>
      </c>
      <c r="U79" s="75"/>
    </row>
    <row r="80" spans="1:21" ht="33" customHeight="1">
      <c r="A80" s="39" t="s">
        <v>72</v>
      </c>
      <c r="B80" s="31">
        <f t="shared" si="14"/>
        <v>597.7449999999999</v>
      </c>
      <c r="C80" s="31">
        <f>C81+C82+C83+C84</f>
        <v>39.019999999999996</v>
      </c>
      <c r="D80" s="31">
        <f>D81+D82+D83+D84</f>
        <v>55.519999999999996</v>
      </c>
      <c r="E80" s="31">
        <v>77.831</v>
      </c>
      <c r="F80" s="32">
        <f aca="true" t="shared" si="17" ref="F80:N80">F81+F82+F83+F84</f>
        <v>82.36</v>
      </c>
      <c r="G80" s="33">
        <f t="shared" si="17"/>
        <v>30.440000000000005</v>
      </c>
      <c r="H80" s="33">
        <f t="shared" si="17"/>
        <v>54.410000000000004</v>
      </c>
      <c r="I80" s="33">
        <f t="shared" si="17"/>
        <v>78.934</v>
      </c>
      <c r="J80" s="33">
        <f t="shared" si="17"/>
        <v>56.822</v>
      </c>
      <c r="K80" s="33">
        <f t="shared" si="17"/>
        <v>36.038</v>
      </c>
      <c r="L80" s="33">
        <f t="shared" si="17"/>
        <v>28.79</v>
      </c>
      <c r="M80" s="33">
        <f t="shared" si="17"/>
        <v>28.79</v>
      </c>
      <c r="N80" s="34">
        <f t="shared" si="17"/>
        <v>28.79</v>
      </c>
      <c r="O80" s="15">
        <f>'[1]янв'!O80*2+'[1]март'!O80*4+'[1]июль'!O80*6</f>
        <v>619.0360000000001</v>
      </c>
      <c r="P80" s="15">
        <f>'[1]янв'!P80*2+'[1]март'!P80*4+'[1]июль'!P80*6</f>
        <v>80.79400000000001</v>
      </c>
      <c r="Q80" s="66">
        <f>SUM(Q81:Q84)</f>
        <v>1.119756969729663</v>
      </c>
      <c r="R80" s="15">
        <f>'[1]янв'!Q80*2+'[1]март'!Q80*4+'[1]июль'!Q80*6</f>
        <v>67.822</v>
      </c>
      <c r="S80" s="74">
        <f aca="true" t="shared" si="18" ref="S80:S115">Q80*6</f>
        <v>6.718541818377978</v>
      </c>
      <c r="T80" s="73">
        <f aca="true" t="shared" si="19" ref="T80:T115">$S80*$T$2/1000</f>
        <v>54.67213404705079</v>
      </c>
      <c r="U80" s="74"/>
    </row>
    <row r="81" spans="1:21" ht="15.75" customHeight="1">
      <c r="A81" s="19" t="s">
        <v>73</v>
      </c>
      <c r="B81" s="3">
        <f t="shared" si="14"/>
        <v>162.01</v>
      </c>
      <c r="C81" s="3">
        <v>8</v>
      </c>
      <c r="D81" s="3">
        <v>8</v>
      </c>
      <c r="E81" s="3">
        <v>23.56</v>
      </c>
      <c r="F81" s="20">
        <v>8</v>
      </c>
      <c r="G81" s="21">
        <v>9.65</v>
      </c>
      <c r="H81" s="21">
        <v>24.8</v>
      </c>
      <c r="I81" s="21">
        <v>40</v>
      </c>
      <c r="J81" s="21">
        <v>8</v>
      </c>
      <c r="K81" s="21">
        <v>8</v>
      </c>
      <c r="L81" s="21">
        <v>8</v>
      </c>
      <c r="M81" s="21">
        <v>8</v>
      </c>
      <c r="N81" s="22">
        <v>8</v>
      </c>
      <c r="O81" s="23">
        <f>'[1]янв'!O81*2+'[1]март'!O81*4+'[1]июль'!O81*6</f>
        <v>29.888000000000005</v>
      </c>
      <c r="P81" s="23">
        <f>'[1]янв'!P81*2+'[1]март'!P81*4+'[1]июль'!P81*6</f>
        <v>4.228</v>
      </c>
      <c r="Q81" s="67">
        <v>0.35</v>
      </c>
      <c r="R81" s="23">
        <f>'[1]янв'!Q81*2+'[1]март'!Q81*4+'[1]июль'!Q81*6</f>
        <v>3.564</v>
      </c>
      <c r="S81" s="74">
        <f t="shared" si="18"/>
        <v>2.0999999999999996</v>
      </c>
      <c r="T81" s="73">
        <f t="shared" si="19"/>
        <v>17.088749999999997</v>
      </c>
      <c r="U81" s="74"/>
    </row>
    <row r="82" spans="1:21" ht="33" customHeight="1">
      <c r="A82" s="25" t="s">
        <v>74</v>
      </c>
      <c r="B82" s="3">
        <f t="shared" si="14"/>
        <v>207.59400000000005</v>
      </c>
      <c r="C82" s="3">
        <v>17.3</v>
      </c>
      <c r="D82" s="3">
        <v>17.3</v>
      </c>
      <c r="E82" s="3">
        <v>17.294</v>
      </c>
      <c r="F82" s="20">
        <v>17.3</v>
      </c>
      <c r="G82" s="21">
        <v>17.3</v>
      </c>
      <c r="H82" s="21">
        <v>17.3</v>
      </c>
      <c r="I82" s="21">
        <v>17.3</v>
      </c>
      <c r="J82" s="21">
        <v>17.3</v>
      </c>
      <c r="K82" s="21">
        <v>17.3</v>
      </c>
      <c r="L82" s="21">
        <v>17.3</v>
      </c>
      <c r="M82" s="21">
        <v>17.3</v>
      </c>
      <c r="N82" s="22">
        <v>17.3</v>
      </c>
      <c r="O82" s="23">
        <f>'[1]янв'!O82*2+'[1]март'!O82*4+'[1]июль'!O82*6</f>
        <v>143.44400000000002</v>
      </c>
      <c r="P82" s="23">
        <f>'[1]янв'!P82*2+'[1]март'!P82*4+'[1]июль'!P82*6</f>
        <v>20.356</v>
      </c>
      <c r="Q82" s="67">
        <v>0.2327429032692703</v>
      </c>
      <c r="R82" s="23">
        <f>'[1]янв'!Q82*2+'[1]март'!Q82*4+'[1]июль'!Q82*6</f>
        <v>17.07</v>
      </c>
      <c r="S82" s="74">
        <f t="shared" si="18"/>
        <v>1.3964574196156219</v>
      </c>
      <c r="T82" s="73">
        <f t="shared" si="19"/>
        <v>11.363672252122123</v>
      </c>
      <c r="U82" s="74"/>
    </row>
    <row r="83" spans="1:21" ht="15.75" customHeight="1">
      <c r="A83" s="19" t="s">
        <v>75</v>
      </c>
      <c r="B83" s="3">
        <f t="shared" si="14"/>
        <v>41.88000000000002</v>
      </c>
      <c r="C83" s="3">
        <v>3.49</v>
      </c>
      <c r="D83" s="3">
        <v>3.49</v>
      </c>
      <c r="E83" s="3">
        <v>3.49</v>
      </c>
      <c r="F83" s="20">
        <v>3.49</v>
      </c>
      <c r="G83" s="21">
        <v>3.49</v>
      </c>
      <c r="H83" s="21">
        <v>3.49</v>
      </c>
      <c r="I83" s="21">
        <v>3.49</v>
      </c>
      <c r="J83" s="21">
        <v>3.49</v>
      </c>
      <c r="K83" s="21">
        <v>3.49</v>
      </c>
      <c r="L83" s="21">
        <v>3.49</v>
      </c>
      <c r="M83" s="21">
        <v>3.49</v>
      </c>
      <c r="N83" s="22">
        <v>3.49</v>
      </c>
      <c r="O83" s="23">
        <f>'[1]янв'!O83*2+'[1]март'!O83*4+'[1]июль'!O83*6</f>
        <v>28.878</v>
      </c>
      <c r="P83" s="23">
        <f>'[1]янв'!P83*2+'[1]март'!P83*4+'[1]июль'!P83*6</f>
        <v>4.092</v>
      </c>
      <c r="Q83" s="67">
        <v>0.0470140664603926</v>
      </c>
      <c r="R83" s="23">
        <f>'[1]янв'!Q83*2+'[1]март'!Q83*4+'[1]июль'!Q83*6</f>
        <v>3.4379999999999997</v>
      </c>
      <c r="S83" s="74">
        <f t="shared" si="18"/>
        <v>0.2820843987623556</v>
      </c>
      <c r="T83" s="73">
        <f t="shared" si="19"/>
        <v>2.2954617949286686</v>
      </c>
      <c r="U83" s="74"/>
    </row>
    <row r="84" spans="1:21" ht="15.75" customHeight="1">
      <c r="A84" s="19" t="s">
        <v>76</v>
      </c>
      <c r="B84" s="3">
        <f t="shared" si="14"/>
        <v>186.261</v>
      </c>
      <c r="C84" s="3">
        <v>10.23</v>
      </c>
      <c r="D84" s="3">
        <v>26.73</v>
      </c>
      <c r="E84" s="3">
        <v>33.487</v>
      </c>
      <c r="F84" s="20">
        <v>53.57</v>
      </c>
      <c r="G84" s="21">
        <v>0</v>
      </c>
      <c r="H84" s="21">
        <v>8.82</v>
      </c>
      <c r="I84" s="21">
        <v>18.144</v>
      </c>
      <c r="J84" s="21">
        <v>28.032</v>
      </c>
      <c r="K84" s="21">
        <v>7.248</v>
      </c>
      <c r="L84" s="21"/>
      <c r="M84" s="21"/>
      <c r="N84" s="22"/>
      <c r="O84" s="23">
        <f>'[1]янв'!O84*2+'[1]март'!O84*4+'[1]июль'!O84*6</f>
        <v>416.82599999999996</v>
      </c>
      <c r="P84" s="23">
        <f>'[1]янв'!P84*2+'[1]март'!P84*4+'[1]июль'!P84*6</f>
        <v>52.117999999999995</v>
      </c>
      <c r="Q84" s="67">
        <v>0.49</v>
      </c>
      <c r="R84" s="23">
        <f>'[1]янв'!Q84*2+'[1]март'!Q84*4+'[1]июль'!Q84*6</f>
        <v>43.75</v>
      </c>
      <c r="S84" s="74">
        <f t="shared" si="18"/>
        <v>2.94</v>
      </c>
      <c r="T84" s="73">
        <f t="shared" si="19"/>
        <v>23.92425</v>
      </c>
      <c r="U84" s="74"/>
    </row>
    <row r="85" spans="1:21" ht="37.5" customHeight="1">
      <c r="A85" s="39" t="s">
        <v>77</v>
      </c>
      <c r="B85" s="31">
        <f t="shared" si="14"/>
        <v>2282.8260000000005</v>
      </c>
      <c r="C85" s="31">
        <f>C86+C87+C88+C89</f>
        <v>157.85399999999998</v>
      </c>
      <c r="D85" s="31">
        <f>D86+D87+D88+D89</f>
        <v>158.946</v>
      </c>
      <c r="E85" s="31">
        <v>184.436</v>
      </c>
      <c r="F85" s="32">
        <f aca="true" t="shared" si="20" ref="F85:N85">F86+F87+F88+F89</f>
        <v>164.622</v>
      </c>
      <c r="G85" s="33">
        <f t="shared" si="20"/>
        <v>164.621</v>
      </c>
      <c r="H85" s="33">
        <f t="shared" si="20"/>
        <v>214.621</v>
      </c>
      <c r="I85" s="33">
        <f t="shared" si="20"/>
        <v>264.621</v>
      </c>
      <c r="J85" s="33">
        <f t="shared" si="20"/>
        <v>314.62100000000004</v>
      </c>
      <c r="K85" s="33">
        <f t="shared" si="20"/>
        <v>164.621</v>
      </c>
      <c r="L85" s="33">
        <f t="shared" si="20"/>
        <v>164.621</v>
      </c>
      <c r="M85" s="33">
        <f t="shared" si="20"/>
        <v>164.621</v>
      </c>
      <c r="N85" s="34">
        <f t="shared" si="20"/>
        <v>164.621</v>
      </c>
      <c r="O85" s="15">
        <f>'[1]янв'!O85*2+'[1]март'!O85*4+'[1]июль'!O85*6</f>
        <v>2290.584</v>
      </c>
      <c r="P85" s="15">
        <f>'[1]янв'!P85*2+'[1]март'!P85*4+'[1]июль'!P85*6</f>
        <v>175.266</v>
      </c>
      <c r="Q85" s="66">
        <f>SUM(Q86:Q89)</f>
        <v>1.6806412837633233</v>
      </c>
      <c r="R85" s="15">
        <f>'[1]янв'!Q85*2+'[1]март'!Q85*4+'[1]июль'!Q85*6</f>
        <v>254.388</v>
      </c>
      <c r="S85" s="74">
        <f t="shared" si="18"/>
        <v>10.08384770257994</v>
      </c>
      <c r="T85" s="73">
        <f t="shared" si="19"/>
        <v>82.05731067974426</v>
      </c>
      <c r="U85" s="74"/>
    </row>
    <row r="86" spans="1:21" s="61" customFormat="1" ht="15.75" customHeight="1">
      <c r="A86" s="62" t="s">
        <v>78</v>
      </c>
      <c r="B86" s="56">
        <f t="shared" si="14"/>
        <v>1159.347</v>
      </c>
      <c r="C86" s="56">
        <v>74.8</v>
      </c>
      <c r="D86" s="56">
        <v>72.402</v>
      </c>
      <c r="E86" s="56">
        <v>64.145</v>
      </c>
      <c r="F86" s="57">
        <v>72</v>
      </c>
      <c r="G86" s="58">
        <v>72</v>
      </c>
      <c r="H86" s="58">
        <v>122</v>
      </c>
      <c r="I86" s="58">
        <v>172</v>
      </c>
      <c r="J86" s="58">
        <v>222</v>
      </c>
      <c r="K86" s="58">
        <v>72</v>
      </c>
      <c r="L86" s="58">
        <v>72</v>
      </c>
      <c r="M86" s="58">
        <v>72</v>
      </c>
      <c r="N86" s="59">
        <v>72</v>
      </c>
      <c r="O86" s="60">
        <f>'[1]янв'!O86*2+'[1]март'!O86*4+'[1]июль'!O86*6</f>
        <v>772.7860000000001</v>
      </c>
      <c r="P86" s="60">
        <f>'[1]янв'!P86*2+'[1]март'!P86*4+'[1]июль'!P86*6</f>
        <v>62.135999999999996</v>
      </c>
      <c r="Q86" s="67">
        <v>0.5429657772599105</v>
      </c>
      <c r="R86" s="60">
        <f>'[1]янв'!Q86*2+'[1]март'!Q86*4+'[1]июль'!Q86*6</f>
        <v>84.96000000000001</v>
      </c>
      <c r="S86" s="74">
        <f t="shared" si="18"/>
        <v>3.257794663559463</v>
      </c>
      <c r="T86" s="73">
        <f t="shared" si="19"/>
        <v>26.510304074715133</v>
      </c>
      <c r="U86" s="74"/>
    </row>
    <row r="87" spans="1:21" ht="48.75" customHeight="1">
      <c r="A87" s="25" t="s">
        <v>79</v>
      </c>
      <c r="B87" s="3">
        <f t="shared" si="14"/>
        <v>645.7979999999999</v>
      </c>
      <c r="C87" s="3">
        <v>51.4</v>
      </c>
      <c r="D87" s="3">
        <v>54.3</v>
      </c>
      <c r="E87" s="3">
        <v>51.398</v>
      </c>
      <c r="F87" s="20">
        <v>54.3</v>
      </c>
      <c r="G87" s="21">
        <v>54.3</v>
      </c>
      <c r="H87" s="21">
        <v>54.3</v>
      </c>
      <c r="I87" s="21">
        <v>54.3</v>
      </c>
      <c r="J87" s="21">
        <v>54.3</v>
      </c>
      <c r="K87" s="21">
        <v>54.3</v>
      </c>
      <c r="L87" s="21">
        <v>54.3</v>
      </c>
      <c r="M87" s="21">
        <v>54.3</v>
      </c>
      <c r="N87" s="22">
        <v>54.3</v>
      </c>
      <c r="O87" s="15">
        <f>'[1]янв'!O87*2+'[1]март'!O87*4+'[1]июль'!O87*6</f>
        <v>838.094</v>
      </c>
      <c r="P87" s="15">
        <f>'[1]янв'!P87*2+'[1]март'!P87*4+'[1]июль'!P87*6</f>
        <v>67.362</v>
      </c>
      <c r="Q87" s="67">
        <v>0.658542591845164</v>
      </c>
      <c r="R87" s="15">
        <f>'[1]янв'!Q87*2+'[1]март'!Q87*4+'[1]июль'!Q87*6</f>
        <v>76.27199999999999</v>
      </c>
      <c r="S87" s="74">
        <f t="shared" si="18"/>
        <v>3.9512555510709837</v>
      </c>
      <c r="T87" s="73">
        <f t="shared" si="19"/>
        <v>32.15334204684013</v>
      </c>
      <c r="U87" s="74"/>
    </row>
    <row r="88" spans="1:21" ht="15.75" customHeight="1">
      <c r="A88" s="19" t="s">
        <v>80</v>
      </c>
      <c r="B88" s="3">
        <f t="shared" si="14"/>
        <v>130.463</v>
      </c>
      <c r="C88" s="3">
        <v>10.38</v>
      </c>
      <c r="D88" s="3">
        <v>10.97</v>
      </c>
      <c r="E88" s="3">
        <v>10.383</v>
      </c>
      <c r="F88" s="20">
        <v>10.97</v>
      </c>
      <c r="G88" s="21">
        <v>10.97</v>
      </c>
      <c r="H88" s="21">
        <v>10.97</v>
      </c>
      <c r="I88" s="21">
        <v>10.97</v>
      </c>
      <c r="J88" s="21">
        <v>10.97</v>
      </c>
      <c r="K88" s="21">
        <v>10.97</v>
      </c>
      <c r="L88" s="21">
        <v>10.97</v>
      </c>
      <c r="M88" s="21">
        <v>10.97</v>
      </c>
      <c r="N88" s="22">
        <v>10.97</v>
      </c>
      <c r="O88" s="15">
        <f>'[1]янв'!O88*2+'[1]март'!O88*4+'[1]июль'!O88*6</f>
        <v>168.57999999999998</v>
      </c>
      <c r="P88" s="15">
        <f>'[1]янв'!P88*2+'[1]март'!P88*4+'[1]июль'!P88*6</f>
        <v>13.544</v>
      </c>
      <c r="Q88" s="67">
        <v>0.1330256035527231</v>
      </c>
      <c r="R88" s="15">
        <f>'[1]янв'!Q88*2+'[1]март'!Q88*4+'[1]июль'!Q88*6</f>
        <v>15.342</v>
      </c>
      <c r="S88" s="74">
        <f t="shared" si="18"/>
        <v>0.7981536213163387</v>
      </c>
      <c r="T88" s="73">
        <f t="shared" si="19"/>
        <v>6.494975093461706</v>
      </c>
      <c r="U88" s="74"/>
    </row>
    <row r="89" spans="1:21" ht="15.75" customHeight="1">
      <c r="A89" s="19" t="s">
        <v>81</v>
      </c>
      <c r="B89" s="3">
        <f t="shared" si="14"/>
        <v>347.21799999999996</v>
      </c>
      <c r="C89" s="3">
        <v>21.274</v>
      </c>
      <c r="D89" s="3">
        <v>21.274</v>
      </c>
      <c r="E89" s="3">
        <v>58.51</v>
      </c>
      <c r="F89" s="20">
        <v>27.352</v>
      </c>
      <c r="G89" s="21">
        <v>27.351</v>
      </c>
      <c r="H89" s="21">
        <v>27.351</v>
      </c>
      <c r="I89" s="21">
        <v>27.351</v>
      </c>
      <c r="J89" s="21">
        <v>27.351</v>
      </c>
      <c r="K89" s="21">
        <v>27.351</v>
      </c>
      <c r="L89" s="21">
        <v>27.351</v>
      </c>
      <c r="M89" s="21">
        <v>27.351</v>
      </c>
      <c r="N89" s="22">
        <v>27.351</v>
      </c>
      <c r="O89" s="15">
        <f>'[1]янв'!O89*2+'[1]март'!O89*4+'[1]июль'!O89*6</f>
        <v>511.12399999999997</v>
      </c>
      <c r="P89" s="15">
        <f>'[1]янв'!P89*2+'[1]март'!P89*4+'[1]июль'!P89*6</f>
        <v>32.224</v>
      </c>
      <c r="Q89" s="67">
        <v>0.3461073111055257</v>
      </c>
      <c r="R89" s="15">
        <f>'[1]янв'!Q89*2+'[1]март'!Q89*4+'[1]июль'!Q89*6</f>
        <v>77.814</v>
      </c>
      <c r="S89" s="74">
        <f t="shared" si="18"/>
        <v>2.076643866633154</v>
      </c>
      <c r="T89" s="73">
        <f t="shared" si="19"/>
        <v>16.89868946472729</v>
      </c>
      <c r="U89" s="74"/>
    </row>
    <row r="90" spans="1:21" ht="48.75" customHeight="1">
      <c r="A90" s="39" t="s">
        <v>82</v>
      </c>
      <c r="B90" s="31">
        <f t="shared" si="14"/>
        <v>5483.537000000001</v>
      </c>
      <c r="C90" s="31">
        <f>C91+C92+C93+C94</f>
        <v>436.03200000000004</v>
      </c>
      <c r="D90" s="31">
        <f>D91+D92+D93+D94</f>
        <v>416.302</v>
      </c>
      <c r="E90" s="31">
        <v>369.435</v>
      </c>
      <c r="F90" s="32">
        <f aca="true" t="shared" si="21" ref="F90:N90">F91+F92+F93+F94</f>
        <v>483.688</v>
      </c>
      <c r="G90" s="33">
        <f t="shared" si="21"/>
        <v>471.01</v>
      </c>
      <c r="H90" s="33">
        <f t="shared" si="21"/>
        <v>471.01</v>
      </c>
      <c r="I90" s="33">
        <f t="shared" si="21"/>
        <v>471.01</v>
      </c>
      <c r="J90" s="33">
        <f t="shared" si="21"/>
        <v>471.01</v>
      </c>
      <c r="K90" s="33">
        <f t="shared" si="21"/>
        <v>471.01</v>
      </c>
      <c r="L90" s="33">
        <f t="shared" si="21"/>
        <v>471.01</v>
      </c>
      <c r="M90" s="33">
        <f t="shared" si="21"/>
        <v>476.01</v>
      </c>
      <c r="N90" s="34">
        <f t="shared" si="21"/>
        <v>476.01</v>
      </c>
      <c r="O90" s="15">
        <f>'[1]янв'!O90*2+'[1]март'!O90*4+'[1]июль'!O90*6</f>
        <v>7176.041999999999</v>
      </c>
      <c r="P90" s="15">
        <f>'[1]янв'!P90*2+'[1]март'!P90*4+'[1]июль'!P90*6</f>
        <v>487.63800000000003</v>
      </c>
      <c r="Q90" s="66">
        <f>SUM(Q91:Q94)</f>
        <v>5.154008493299788</v>
      </c>
      <c r="R90" s="15">
        <f>'[1]янв'!Q90*2+'[1]март'!Q90*4+'[1]июль'!Q90*6</f>
        <v>809.244</v>
      </c>
      <c r="S90" s="74">
        <f t="shared" si="18"/>
        <v>30.924050959798727</v>
      </c>
      <c r="T90" s="73">
        <f t="shared" si="19"/>
        <v>251.64446468536215</v>
      </c>
      <c r="U90" s="74"/>
    </row>
    <row r="91" spans="1:21" ht="15.75" customHeight="1">
      <c r="A91" s="19" t="s">
        <v>83</v>
      </c>
      <c r="B91" s="3">
        <f t="shared" si="14"/>
        <v>463.773</v>
      </c>
      <c r="C91" s="3">
        <v>47.4</v>
      </c>
      <c r="D91" s="3">
        <v>45.322</v>
      </c>
      <c r="E91" s="3">
        <v>33.373</v>
      </c>
      <c r="F91" s="20">
        <v>47.678</v>
      </c>
      <c r="G91" s="21">
        <v>35</v>
      </c>
      <c r="H91" s="21">
        <v>35</v>
      </c>
      <c r="I91" s="21">
        <v>35</v>
      </c>
      <c r="J91" s="21">
        <v>35</v>
      </c>
      <c r="K91" s="21">
        <v>35</v>
      </c>
      <c r="L91" s="21">
        <v>35</v>
      </c>
      <c r="M91" s="21">
        <v>40</v>
      </c>
      <c r="N91" s="22">
        <v>40</v>
      </c>
      <c r="O91" s="23">
        <f>'[1]янв'!O91*2+'[1]март'!O91*4+'[1]июль'!O91*6</f>
        <v>898.6379999999999</v>
      </c>
      <c r="P91" s="23">
        <f>'[1]янв'!P91*2+'[1]март'!P91*4+'[1]июль'!P91*6</f>
        <v>64.752</v>
      </c>
      <c r="Q91" s="67">
        <v>0.584041080855649</v>
      </c>
      <c r="R91" s="23">
        <f>'[1]янв'!Q91*2+'[1]март'!Q91*4+'[1]июль'!Q91*6</f>
        <v>91.08600000000001</v>
      </c>
      <c r="S91" s="74">
        <f t="shared" si="18"/>
        <v>3.504246485133894</v>
      </c>
      <c r="T91" s="73">
        <f t="shared" si="19"/>
        <v>28.515805772777064</v>
      </c>
      <c r="U91" s="74"/>
    </row>
    <row r="92" spans="1:21" ht="45" customHeight="1">
      <c r="A92" s="25" t="s">
        <v>84</v>
      </c>
      <c r="B92" s="3">
        <f t="shared" si="14"/>
        <v>3899.375000000001</v>
      </c>
      <c r="C92" s="3">
        <v>280.79</v>
      </c>
      <c r="D92" s="3">
        <v>288.3</v>
      </c>
      <c r="E92" s="3">
        <v>248.685</v>
      </c>
      <c r="F92" s="20">
        <v>342.4</v>
      </c>
      <c r="G92" s="21">
        <v>342.4</v>
      </c>
      <c r="H92" s="21">
        <v>342.4</v>
      </c>
      <c r="I92" s="21">
        <v>342.4</v>
      </c>
      <c r="J92" s="21">
        <v>342.4</v>
      </c>
      <c r="K92" s="21">
        <v>342.4</v>
      </c>
      <c r="L92" s="21">
        <v>342.4</v>
      </c>
      <c r="M92" s="21">
        <v>342.4</v>
      </c>
      <c r="N92" s="22">
        <v>342.4</v>
      </c>
      <c r="O92" s="23">
        <f>'[1]янв'!O92*2+'[1]март'!O92*4+'[1]июль'!O92*6</f>
        <v>4886.982</v>
      </c>
      <c r="P92" s="23">
        <f>'[1]янв'!P92*2+'[1]март'!P92*4+'[1]июль'!P92*6</f>
        <v>336.606</v>
      </c>
      <c r="Q92" s="67">
        <v>3.6253285909317703</v>
      </c>
      <c r="R92" s="23">
        <f>'[1]янв'!Q92*2+'[1]март'!Q92*4+'[1]июль'!Q92*6</f>
        <v>596.778</v>
      </c>
      <c r="S92" s="74">
        <f t="shared" si="18"/>
        <v>21.75197154559062</v>
      </c>
      <c r="T92" s="73">
        <f t="shared" si="19"/>
        <v>177.00666845224367</v>
      </c>
      <c r="U92" s="74"/>
    </row>
    <row r="93" spans="1:21" ht="15.75" customHeight="1">
      <c r="A93" s="19" t="s">
        <v>85</v>
      </c>
      <c r="B93" s="3">
        <f t="shared" si="14"/>
        <v>836.5630000000001</v>
      </c>
      <c r="C93" s="3">
        <v>61.16</v>
      </c>
      <c r="D93" s="3">
        <v>62.68</v>
      </c>
      <c r="E93" s="3">
        <v>50.233</v>
      </c>
      <c r="F93" s="20">
        <v>73.61</v>
      </c>
      <c r="G93" s="21">
        <v>73.61</v>
      </c>
      <c r="H93" s="21">
        <v>73.61</v>
      </c>
      <c r="I93" s="21">
        <v>73.61</v>
      </c>
      <c r="J93" s="21">
        <v>73.61</v>
      </c>
      <c r="K93" s="21">
        <v>73.61</v>
      </c>
      <c r="L93" s="21">
        <v>73.61</v>
      </c>
      <c r="M93" s="21">
        <v>73.61</v>
      </c>
      <c r="N93" s="22">
        <v>73.61</v>
      </c>
      <c r="O93" s="23">
        <f>'[1]янв'!O93*2+'[1]март'!O93*4+'[1]июль'!O93*6</f>
        <v>1006.298</v>
      </c>
      <c r="P93" s="23">
        <f>'[1]янв'!P93*2+'[1]март'!P93*4+'[1]июль'!P93*6</f>
        <v>67.71000000000001</v>
      </c>
      <c r="Q93" s="67">
        <v>0.7323163753682178</v>
      </c>
      <c r="R93" s="23">
        <f>'[1]янв'!Q93*2+'[1]март'!Q93*4+'[1]июль'!Q93*6</f>
        <v>95.25</v>
      </c>
      <c r="S93" s="74">
        <f t="shared" si="18"/>
        <v>4.393898252209307</v>
      </c>
      <c r="T93" s="73">
        <f t="shared" si="19"/>
        <v>35.75534702735324</v>
      </c>
      <c r="U93" s="74"/>
    </row>
    <row r="94" spans="1:21" ht="15.75" customHeight="1">
      <c r="A94" s="19" t="s">
        <v>86</v>
      </c>
      <c r="B94" s="3">
        <f t="shared" si="14"/>
        <v>283.826</v>
      </c>
      <c r="C94" s="3">
        <v>46.682</v>
      </c>
      <c r="D94" s="3">
        <v>20</v>
      </c>
      <c r="E94" s="3">
        <v>37.144</v>
      </c>
      <c r="F94" s="20">
        <v>20</v>
      </c>
      <c r="G94" s="21">
        <v>20</v>
      </c>
      <c r="H94" s="21">
        <v>20</v>
      </c>
      <c r="I94" s="21">
        <v>20</v>
      </c>
      <c r="J94" s="21">
        <v>20</v>
      </c>
      <c r="K94" s="21">
        <v>20</v>
      </c>
      <c r="L94" s="21">
        <v>20</v>
      </c>
      <c r="M94" s="21">
        <v>20</v>
      </c>
      <c r="N94" s="22">
        <v>20</v>
      </c>
      <c r="O94" s="23">
        <f>'[1]янв'!O94*2+'[1]март'!O94*4+'[1]июль'!O94*6</f>
        <v>384.12399999999997</v>
      </c>
      <c r="P94" s="23">
        <f>'[1]янв'!P94*2+'[1]март'!P94*4+'[1]июль'!P94*6</f>
        <v>18.57</v>
      </c>
      <c r="Q94" s="67">
        <v>0.2123224461441515</v>
      </c>
      <c r="R94" s="23">
        <f>'[1]янв'!Q94*2+'[1]март'!Q94*4+'[1]июль'!Q94*6</f>
        <v>26.130000000000003</v>
      </c>
      <c r="S94" s="74">
        <f t="shared" si="18"/>
        <v>1.273934676864909</v>
      </c>
      <c r="T94" s="73">
        <f t="shared" si="19"/>
        <v>10.366643432988196</v>
      </c>
      <c r="U94" s="74"/>
    </row>
    <row r="95" spans="1:21" ht="15.75" customHeight="1">
      <c r="A95" s="39" t="s">
        <v>87</v>
      </c>
      <c r="B95" s="31">
        <f aca="true" t="shared" si="22" ref="B95:B101">SUM(C95:N95)</f>
        <v>3276.824</v>
      </c>
      <c r="C95" s="31">
        <f>C96+C97+C98+C99+C100</f>
        <v>222.366</v>
      </c>
      <c r="D95" s="31">
        <f>D96+D97+D98+D99+D100</f>
        <v>222.366</v>
      </c>
      <c r="E95" s="31">
        <f>E96+E97+E98+E99+E100</f>
        <v>265.66200000000003</v>
      </c>
      <c r="F95" s="32">
        <f aca="true" t="shared" si="23" ref="F95:N95">F96+F97+F98+F99+F100</f>
        <v>287.3299999999999</v>
      </c>
      <c r="G95" s="33">
        <f t="shared" si="23"/>
        <v>263.5799999999999</v>
      </c>
      <c r="H95" s="33">
        <f t="shared" si="23"/>
        <v>263.5799999999999</v>
      </c>
      <c r="I95" s="33">
        <f t="shared" si="23"/>
        <v>307.74</v>
      </c>
      <c r="J95" s="33">
        <f t="shared" si="23"/>
        <v>288.44</v>
      </c>
      <c r="K95" s="33">
        <f t="shared" si="23"/>
        <v>288.44</v>
      </c>
      <c r="L95" s="33">
        <f t="shared" si="23"/>
        <v>290.44</v>
      </c>
      <c r="M95" s="33">
        <f t="shared" si="23"/>
        <v>288.44</v>
      </c>
      <c r="N95" s="33">
        <f t="shared" si="23"/>
        <v>288.44</v>
      </c>
      <c r="O95" s="15">
        <f>'[1]янв'!O96*2+'[1]март'!O96*4+'[1]июль'!O96*6</f>
        <v>3771.3140000000003</v>
      </c>
      <c r="P95" s="15">
        <f>'[1]янв'!P96*2+'[1]март'!P96*4+'[1]июль'!P96*6</f>
        <v>253.24</v>
      </c>
      <c r="Q95" s="66">
        <f>SUM(Q96:Q100)</f>
        <v>2.733457145320837</v>
      </c>
      <c r="R95" s="15">
        <f>'[1]янв'!Q96*2+'[1]март'!Q96*4+'[1]июль'!Q96*6</f>
        <v>356.28</v>
      </c>
      <c r="S95" s="74">
        <f t="shared" si="18"/>
        <v>16.400742871925022</v>
      </c>
      <c r="T95" s="73">
        <f t="shared" si="19"/>
        <v>133.46104512028987</v>
      </c>
      <c r="U95" s="74"/>
    </row>
    <row r="96" spans="1:21" ht="15.75" customHeight="1">
      <c r="A96" s="19" t="s">
        <v>88</v>
      </c>
      <c r="B96" s="3">
        <f t="shared" si="22"/>
        <v>2488.178</v>
      </c>
      <c r="C96" s="3">
        <v>171.353</v>
      </c>
      <c r="D96" s="3">
        <v>171.353</v>
      </c>
      <c r="E96" s="3">
        <v>171.352</v>
      </c>
      <c r="F96" s="20">
        <v>205.64</v>
      </c>
      <c r="G96" s="21">
        <v>205.64</v>
      </c>
      <c r="H96" s="21">
        <v>205.64</v>
      </c>
      <c r="I96" s="21">
        <v>226.2</v>
      </c>
      <c r="J96" s="21">
        <v>226.2</v>
      </c>
      <c r="K96" s="21">
        <v>226.2</v>
      </c>
      <c r="L96" s="21">
        <v>226.2</v>
      </c>
      <c r="M96" s="21">
        <v>226.2</v>
      </c>
      <c r="N96" s="22">
        <v>226.2</v>
      </c>
      <c r="O96" s="23">
        <f>'[1]янв'!O97*2+'[1]март'!O97*4+'[1]июль'!O97*6</f>
        <v>2725.982</v>
      </c>
      <c r="P96" s="23">
        <f>'[1]янв'!P97*2+'[1]март'!P97*4+'[1]июль'!P97*6</f>
        <v>183.05</v>
      </c>
      <c r="Q96" s="67">
        <v>1.981275987080738</v>
      </c>
      <c r="R96" s="23">
        <f>'[1]янв'!Q97*2+'[1]март'!Q97*4+'[1]июль'!Q97*6</f>
        <v>257.52</v>
      </c>
      <c r="S96" s="74">
        <f t="shared" si="18"/>
        <v>11.887655922484427</v>
      </c>
      <c r="T96" s="73">
        <f t="shared" si="19"/>
        <v>96.73580006921704</v>
      </c>
      <c r="U96" s="74"/>
    </row>
    <row r="97" spans="1:21" ht="15.75" customHeight="1">
      <c r="A97" s="19" t="s">
        <v>89</v>
      </c>
      <c r="B97" s="3">
        <f t="shared" si="22"/>
        <v>502.58</v>
      </c>
      <c r="C97" s="3">
        <v>34.613</v>
      </c>
      <c r="D97" s="3">
        <v>34.613</v>
      </c>
      <c r="E97" s="3">
        <v>34.594</v>
      </c>
      <c r="F97" s="20">
        <v>41.54</v>
      </c>
      <c r="G97" s="21">
        <v>41.54</v>
      </c>
      <c r="H97" s="21">
        <v>41.54</v>
      </c>
      <c r="I97" s="21">
        <v>45.69</v>
      </c>
      <c r="J97" s="21">
        <v>45.69</v>
      </c>
      <c r="K97" s="21">
        <v>45.69</v>
      </c>
      <c r="L97" s="21">
        <v>45.69</v>
      </c>
      <c r="M97" s="21">
        <v>45.69</v>
      </c>
      <c r="N97" s="22">
        <v>45.69</v>
      </c>
      <c r="O97" s="23">
        <f>'[1]янв'!O98*2+'[1]март'!O98*4+'[1]июль'!O98*6</f>
        <v>547.782</v>
      </c>
      <c r="P97" s="23">
        <f>'[1]янв'!P98*2+'[1]март'!P98*4+'[1]июль'!P98*6</f>
        <v>36.775999999999996</v>
      </c>
      <c r="Q97" s="67">
        <v>0.4204830522023325</v>
      </c>
      <c r="R97" s="23">
        <f>'[1]янв'!Q98*2+'[1]март'!Q98*4+'[1]июль'!Q98*6</f>
        <v>51.756</v>
      </c>
      <c r="S97" s="74">
        <f t="shared" si="18"/>
        <v>2.522898313213995</v>
      </c>
      <c r="T97" s="73">
        <f t="shared" si="19"/>
        <v>20.530085023778884</v>
      </c>
      <c r="U97" s="74"/>
    </row>
    <row r="98" spans="1:21" ht="29.25" customHeight="1">
      <c r="A98" s="25" t="s">
        <v>172</v>
      </c>
      <c r="B98" s="3">
        <f t="shared" si="22"/>
        <v>184.527</v>
      </c>
      <c r="C98" s="3">
        <v>13.75</v>
      </c>
      <c r="D98" s="3">
        <v>13.75</v>
      </c>
      <c r="E98" s="3">
        <v>33.277</v>
      </c>
      <c r="F98" s="20">
        <v>13.75</v>
      </c>
      <c r="G98" s="21">
        <v>13.75</v>
      </c>
      <c r="H98" s="21">
        <v>13.75</v>
      </c>
      <c r="I98" s="21">
        <v>13.75</v>
      </c>
      <c r="J98" s="21">
        <v>13.75</v>
      </c>
      <c r="K98" s="21">
        <v>13.75</v>
      </c>
      <c r="L98" s="21">
        <v>13.75</v>
      </c>
      <c r="M98" s="21">
        <v>13.75</v>
      </c>
      <c r="N98" s="22">
        <v>13.75</v>
      </c>
      <c r="O98" s="23">
        <f>'[1]янв'!O99*2+'[1]март'!O99*4+'[1]июль'!O99*6</f>
        <v>176.22199999999998</v>
      </c>
      <c r="P98" s="23">
        <f>'[1]янв'!P99*2+'[1]март'!P99*4+'[1]июль'!P99*6</f>
        <v>11.832</v>
      </c>
      <c r="Q98" s="67">
        <v>0.08493757654487116</v>
      </c>
      <c r="R98" s="23">
        <f>'[1]янв'!Q99*2+'[1]март'!Q99*4+'[1]июль'!Q99*6</f>
        <v>16.65</v>
      </c>
      <c r="S98" s="74">
        <f t="shared" si="18"/>
        <v>0.509625459269227</v>
      </c>
      <c r="T98" s="73">
        <f t="shared" si="19"/>
        <v>4.147077174803335</v>
      </c>
      <c r="U98" s="74"/>
    </row>
    <row r="99" spans="1:21" ht="29.25" customHeight="1">
      <c r="A99" s="25" t="s">
        <v>90</v>
      </c>
      <c r="B99" s="3">
        <f t="shared" si="22"/>
        <v>45.54699999999998</v>
      </c>
      <c r="C99" s="3">
        <v>2.65</v>
      </c>
      <c r="D99" s="3">
        <v>2.65</v>
      </c>
      <c r="E99" s="3">
        <v>15.497</v>
      </c>
      <c r="F99" s="20">
        <v>2.65</v>
      </c>
      <c r="G99" s="21">
        <v>2.65</v>
      </c>
      <c r="H99" s="21">
        <v>2.65</v>
      </c>
      <c r="I99" s="21">
        <v>2.8</v>
      </c>
      <c r="J99" s="21">
        <v>2.8</v>
      </c>
      <c r="K99" s="21">
        <v>2.8</v>
      </c>
      <c r="L99" s="21">
        <v>2.8</v>
      </c>
      <c r="M99" s="21">
        <v>2.8</v>
      </c>
      <c r="N99" s="22">
        <v>2.8</v>
      </c>
      <c r="O99" s="23">
        <f>'[1]янв'!O100*2+'[1]март'!O100*4+'[1]июль'!O100*6</f>
        <v>175.70600000000002</v>
      </c>
      <c r="P99" s="23">
        <f>'[1]янв'!P100*2+'[1]март'!P100*4+'[1]июль'!P100*6</f>
        <v>11.796</v>
      </c>
      <c r="Q99" s="67">
        <v>0.13487105948930594</v>
      </c>
      <c r="R99" s="23">
        <f>'[1]янв'!Q100*2+'[1]март'!Q100*4+'[1]июль'!Q100*6</f>
        <v>16.602</v>
      </c>
      <c r="S99" s="74">
        <f t="shared" si="18"/>
        <v>0.8092263569358357</v>
      </c>
      <c r="T99" s="73">
        <f t="shared" si="19"/>
        <v>6.585079479565363</v>
      </c>
      <c r="U99" s="74"/>
    </row>
    <row r="100" spans="1:21" ht="29.25" customHeight="1">
      <c r="A100" s="25" t="s">
        <v>91</v>
      </c>
      <c r="B100" s="3">
        <f t="shared" si="22"/>
        <v>55.992000000000004</v>
      </c>
      <c r="C100" s="3">
        <v>0</v>
      </c>
      <c r="D100" s="3">
        <v>0</v>
      </c>
      <c r="E100" s="3">
        <v>10.942</v>
      </c>
      <c r="F100" s="20">
        <v>23.75</v>
      </c>
      <c r="G100" s="21">
        <v>0</v>
      </c>
      <c r="H100" s="21">
        <v>0</v>
      </c>
      <c r="I100" s="21">
        <v>19.3</v>
      </c>
      <c r="J100" s="21">
        <v>0</v>
      </c>
      <c r="K100" s="21">
        <v>0</v>
      </c>
      <c r="L100" s="21">
        <v>2</v>
      </c>
      <c r="M100" s="21">
        <v>0</v>
      </c>
      <c r="N100" s="22">
        <v>0</v>
      </c>
      <c r="O100" s="23">
        <f>'[1]янв'!O101*2+'[1]март'!O101*4+'[1]июль'!O101*6</f>
        <v>145.622</v>
      </c>
      <c r="P100" s="23">
        <f>'[1]янв'!P101*2+'[1]март'!P101*4+'[1]июль'!P101*6</f>
        <v>9.786000000000001</v>
      </c>
      <c r="Q100" s="67">
        <v>0.11188947000359005</v>
      </c>
      <c r="R100" s="23">
        <f>'[1]янв'!Q101*2+'[1]март'!Q101*4+'[1]июль'!Q101*6</f>
        <v>13.751999999999999</v>
      </c>
      <c r="S100" s="74">
        <f t="shared" si="18"/>
        <v>0.6713368200215403</v>
      </c>
      <c r="T100" s="73">
        <f t="shared" si="19"/>
        <v>5.463003372925284</v>
      </c>
      <c r="U100" s="74"/>
    </row>
    <row r="101" spans="1:21" s="45" customFormat="1" ht="29.25" customHeight="1">
      <c r="A101" s="40" t="s">
        <v>92</v>
      </c>
      <c r="B101" s="41">
        <f t="shared" si="22"/>
        <v>720.8040000000001</v>
      </c>
      <c r="C101" s="41">
        <v>58.3</v>
      </c>
      <c r="D101" s="41">
        <v>59.6</v>
      </c>
      <c r="E101" s="41">
        <v>66.504</v>
      </c>
      <c r="F101" s="42">
        <v>59.6</v>
      </c>
      <c r="G101" s="43">
        <v>59.6</v>
      </c>
      <c r="H101" s="43">
        <v>59.6</v>
      </c>
      <c r="I101" s="43">
        <v>59.6</v>
      </c>
      <c r="J101" s="43">
        <v>59.6</v>
      </c>
      <c r="K101" s="43">
        <v>59.6</v>
      </c>
      <c r="L101" s="43">
        <v>59.6</v>
      </c>
      <c r="M101" s="43">
        <v>59.6</v>
      </c>
      <c r="N101" s="44">
        <v>59.6</v>
      </c>
      <c r="O101" s="15">
        <f>'[1]янв'!O102*2+'[1]март'!O102*4+'[1]июль'!O102*6</f>
        <v>1127.676</v>
      </c>
      <c r="P101" s="15">
        <f>'[1]янв'!P102*2+'[1]март'!P102*4+'[1]июль'!P102*6</f>
        <v>120.286</v>
      </c>
      <c r="Q101" s="66">
        <f>Q102+Q103+Q104+Q107+Q108+Q109</f>
        <v>1.1364124690413513</v>
      </c>
      <c r="R101" s="15">
        <f>'[1]янв'!Q102*2+'[1]март'!Q102*4+'[1]июль'!Q102*6</f>
        <v>125.334</v>
      </c>
      <c r="S101" s="74">
        <f t="shared" si="18"/>
        <v>6.818474814248107</v>
      </c>
      <c r="T101" s="73">
        <f t="shared" si="19"/>
        <v>55.48533880094397</v>
      </c>
      <c r="U101" s="74"/>
    </row>
    <row r="102" spans="1:21" ht="15.75" customHeight="1">
      <c r="A102" s="19" t="s">
        <v>179</v>
      </c>
      <c r="B102" s="3"/>
      <c r="C102" s="3"/>
      <c r="D102" s="3"/>
      <c r="E102" s="3"/>
      <c r="F102" s="20"/>
      <c r="G102" s="21"/>
      <c r="H102" s="21"/>
      <c r="I102" s="21"/>
      <c r="J102" s="21"/>
      <c r="K102" s="21"/>
      <c r="L102" s="21"/>
      <c r="M102" s="21"/>
      <c r="N102" s="22"/>
      <c r="O102" s="23">
        <f>'[1]янв'!O103*2+'[1]март'!O103*4+'[1]июль'!O103*6</f>
        <v>299.812</v>
      </c>
      <c r="P102" s="23">
        <f>'[1]янв'!P103*2+'[1]март'!P103*4+'[1]июль'!P103*6</f>
        <v>31.772</v>
      </c>
      <c r="Q102" s="67">
        <v>0.38</v>
      </c>
      <c r="R102" s="23">
        <f>'[1]янв'!Q103*2+'[1]март'!Q103*4+'[1]июль'!Q103*6</f>
        <v>33.102000000000004</v>
      </c>
      <c r="S102" s="74">
        <f t="shared" si="18"/>
        <v>2.2800000000000002</v>
      </c>
      <c r="T102" s="73">
        <f t="shared" si="19"/>
        <v>18.553500000000003</v>
      </c>
      <c r="U102" s="74"/>
    </row>
    <row r="103" spans="1:21" ht="15.75" customHeight="1">
      <c r="A103" s="19" t="s">
        <v>93</v>
      </c>
      <c r="B103" s="3"/>
      <c r="C103" s="3"/>
      <c r="D103" s="3"/>
      <c r="E103" s="3"/>
      <c r="F103" s="20"/>
      <c r="G103" s="21"/>
      <c r="H103" s="21"/>
      <c r="I103" s="21"/>
      <c r="J103" s="21"/>
      <c r="K103" s="21"/>
      <c r="L103" s="21"/>
      <c r="M103" s="21"/>
      <c r="N103" s="22"/>
      <c r="O103" s="23">
        <f>'[1]янв'!O105*2+'[1]март'!O105*4+'[1]июль'!O105*6</f>
        <v>406.506</v>
      </c>
      <c r="P103" s="23">
        <f>'[1]янв'!P105*2+'[1]март'!P105*4+'[1]июль'!P105*6</f>
        <v>42.245999999999995</v>
      </c>
      <c r="Q103" s="67">
        <v>0.3490457531442465</v>
      </c>
      <c r="R103" s="23">
        <f>'[1]янв'!Q105*2+'[1]март'!Q105*4+'[1]июль'!Q105*6</f>
        <v>44.019999999999996</v>
      </c>
      <c r="S103" s="74">
        <f t="shared" si="18"/>
        <v>2.094274518865479</v>
      </c>
      <c r="T103" s="73">
        <f t="shared" si="19"/>
        <v>17.042158897267836</v>
      </c>
      <c r="U103" s="74"/>
    </row>
    <row r="104" spans="1:21" ht="15.75" customHeight="1">
      <c r="A104" s="19" t="s">
        <v>94</v>
      </c>
      <c r="B104" s="3"/>
      <c r="C104" s="3"/>
      <c r="D104" s="3"/>
      <c r="E104" s="3"/>
      <c r="F104" s="20"/>
      <c r="G104" s="21"/>
      <c r="H104" s="21"/>
      <c r="I104" s="21"/>
      <c r="J104" s="21"/>
      <c r="K104" s="21"/>
      <c r="L104" s="21"/>
      <c r="M104" s="21"/>
      <c r="N104" s="22"/>
      <c r="O104" s="23">
        <f>'[1]янв'!O106*2+'[1]март'!O106*4+'[1]июль'!O106*6</f>
        <v>32.344</v>
      </c>
      <c r="P104" s="23">
        <f>'[1]янв'!P106*2+'[1]март'!P106*4+'[1]июль'!P106*6</f>
        <v>3.356</v>
      </c>
      <c r="Q104" s="67">
        <v>0.19946908325094942</v>
      </c>
      <c r="R104" s="23">
        <f>'[1]янв'!Q106*2+'[1]март'!Q106*4+'[1]июль'!Q106*6</f>
        <v>3.4979999999999998</v>
      </c>
      <c r="S104" s="74">
        <f t="shared" si="18"/>
        <v>1.1968144995056966</v>
      </c>
      <c r="T104" s="73">
        <f t="shared" si="19"/>
        <v>9.739077989727607</v>
      </c>
      <c r="U104" s="74"/>
    </row>
    <row r="105" spans="1:21" ht="15.75" customHeight="1">
      <c r="A105" s="19" t="s">
        <v>95</v>
      </c>
      <c r="B105" s="3"/>
      <c r="C105" s="3"/>
      <c r="D105" s="3"/>
      <c r="E105" s="3"/>
      <c r="F105" s="20"/>
      <c r="G105" s="21"/>
      <c r="H105" s="21"/>
      <c r="I105" s="21"/>
      <c r="J105" s="21"/>
      <c r="K105" s="21"/>
      <c r="L105" s="21"/>
      <c r="M105" s="21"/>
      <c r="N105" s="22"/>
      <c r="O105" s="23">
        <f>'[1]янв'!O107*2+'[1]март'!O107*4+'[1]июль'!O107*6</f>
        <v>26.923999999999992</v>
      </c>
      <c r="P105" s="23">
        <f>'[1]янв'!P107*2+'[1]март'!P107*4+'[1]июль'!P107*6</f>
        <v>2.7960000000000003</v>
      </c>
      <c r="Q105" s="67">
        <v>0.16594765661476654</v>
      </c>
      <c r="R105" s="23">
        <f>'[1]янв'!Q107*2+'[1]март'!Q107*4+'[1]июль'!Q107*6</f>
        <v>2.9219999999999997</v>
      </c>
      <c r="S105" s="74">
        <f t="shared" si="18"/>
        <v>0.9956859396885993</v>
      </c>
      <c r="T105" s="73">
        <f t="shared" si="19"/>
        <v>8.102394334215978</v>
      </c>
      <c r="U105" s="74"/>
    </row>
    <row r="106" spans="1:21" ht="15.75" customHeight="1">
      <c r="A106" s="19" t="s">
        <v>96</v>
      </c>
      <c r="B106" s="3"/>
      <c r="C106" s="3"/>
      <c r="D106" s="3"/>
      <c r="E106" s="3"/>
      <c r="F106" s="20"/>
      <c r="G106" s="21"/>
      <c r="H106" s="21"/>
      <c r="I106" s="21"/>
      <c r="J106" s="21"/>
      <c r="K106" s="21"/>
      <c r="L106" s="21"/>
      <c r="M106" s="21"/>
      <c r="N106" s="22"/>
      <c r="O106" s="23">
        <f>'[1]янв'!O108*2+'[1]март'!O108*4+'[1]июль'!O108*6</f>
        <v>5.419508</v>
      </c>
      <c r="P106" s="23">
        <f>'[1]янв'!P108*2+'[1]март'!P108*4+'[1]июль'!P108*6</f>
        <v>0.556</v>
      </c>
      <c r="Q106" s="67">
        <v>0.03352142663618285</v>
      </c>
      <c r="R106" s="23">
        <f>'[1]янв'!Q108*2+'[1]март'!Q108*4+'[1]июль'!Q108*6</f>
        <v>0.6040000000000001</v>
      </c>
      <c r="S106" s="74">
        <f t="shared" si="18"/>
        <v>0.2011285598170971</v>
      </c>
      <c r="T106" s="73">
        <f t="shared" si="19"/>
        <v>1.6366836555116278</v>
      </c>
      <c r="U106" s="74"/>
    </row>
    <row r="107" spans="1:21" ht="15.75" customHeight="1">
      <c r="A107" s="19" t="s">
        <v>97</v>
      </c>
      <c r="B107" s="3"/>
      <c r="C107" s="3"/>
      <c r="D107" s="3"/>
      <c r="E107" s="3"/>
      <c r="F107" s="20"/>
      <c r="G107" s="21"/>
      <c r="H107" s="21"/>
      <c r="I107" s="21"/>
      <c r="J107" s="21"/>
      <c r="K107" s="21"/>
      <c r="L107" s="21"/>
      <c r="M107" s="21"/>
      <c r="N107" s="22"/>
      <c r="O107" s="23">
        <f>'[1]янв'!O109*2+'[1]март'!O109*4+'[1]июль'!O109*6</f>
        <v>4.388000000000002</v>
      </c>
      <c r="P107" s="23">
        <f>'[1]янв'!P109*2+'[1]март'!P109*4+'[1]июль'!P109*6</f>
        <v>0.45599999999999996</v>
      </c>
      <c r="Q107" s="67">
        <v>0.005213733734072865</v>
      </c>
      <c r="R107" s="23">
        <f>'[1]янв'!Q109*2+'[1]март'!Q109*4+'[1]июль'!Q109*6</f>
        <v>0.48</v>
      </c>
      <c r="S107" s="74">
        <f t="shared" si="18"/>
        <v>0.03128240240443719</v>
      </c>
      <c r="T107" s="73">
        <f t="shared" si="19"/>
        <v>0.25456054956610763</v>
      </c>
      <c r="U107" s="74"/>
    </row>
    <row r="108" spans="1:21" ht="15.75" customHeight="1">
      <c r="A108" s="19" t="s">
        <v>98</v>
      </c>
      <c r="B108" s="3"/>
      <c r="C108" s="3"/>
      <c r="D108" s="3"/>
      <c r="E108" s="3"/>
      <c r="F108" s="20"/>
      <c r="G108" s="21"/>
      <c r="H108" s="21"/>
      <c r="I108" s="21"/>
      <c r="J108" s="21"/>
      <c r="K108" s="21"/>
      <c r="L108" s="21"/>
      <c r="M108" s="21"/>
      <c r="N108" s="22"/>
      <c r="O108" s="23">
        <f>'[1]янв'!O110*2+'[1]март'!O110*4+'[1]июль'!O110*6</f>
        <v>39.026</v>
      </c>
      <c r="P108" s="23">
        <f>'[1]янв'!P110*2+'[1]март'!P110*4+'[1]июль'!P110*6</f>
        <v>4.056</v>
      </c>
      <c r="Q108" s="67">
        <v>0.04637478952938495</v>
      </c>
      <c r="R108" s="23">
        <f>'[1]янв'!Q110*2+'[1]март'!Q110*4+'[1]июль'!Q110*6</f>
        <v>4.23</v>
      </c>
      <c r="S108" s="74">
        <f t="shared" si="18"/>
        <v>0.2782487371763097</v>
      </c>
      <c r="T108" s="73">
        <f t="shared" si="19"/>
        <v>2.26424909877222</v>
      </c>
      <c r="U108" s="74"/>
    </row>
    <row r="109" spans="1:21" ht="15.75" customHeight="1">
      <c r="A109" s="19" t="s">
        <v>173</v>
      </c>
      <c r="B109" s="3"/>
      <c r="C109" s="3"/>
      <c r="D109" s="3"/>
      <c r="E109" s="3"/>
      <c r="F109" s="20"/>
      <c r="G109" s="21"/>
      <c r="H109" s="21"/>
      <c r="I109" s="21"/>
      <c r="J109" s="21"/>
      <c r="K109" s="21"/>
      <c r="L109" s="21"/>
      <c r="M109" s="21"/>
      <c r="N109" s="22"/>
      <c r="O109" s="23"/>
      <c r="P109" s="23"/>
      <c r="Q109" s="67">
        <v>0.15630910938269765</v>
      </c>
      <c r="R109" s="23"/>
      <c r="S109" s="74">
        <f t="shared" si="18"/>
        <v>0.9378546562961859</v>
      </c>
      <c r="T109" s="73">
        <f t="shared" si="19"/>
        <v>7.631792265610213</v>
      </c>
      <c r="U109" s="74"/>
    </row>
    <row r="110" spans="1:21" s="45" customFormat="1" ht="30" customHeight="1">
      <c r="A110" s="40" t="s">
        <v>99</v>
      </c>
      <c r="B110" s="41">
        <f>SUM(C110:N110)</f>
        <v>169.161</v>
      </c>
      <c r="C110" s="41">
        <v>29.785</v>
      </c>
      <c r="D110" s="41">
        <v>11.9</v>
      </c>
      <c r="E110" s="41">
        <v>12.216</v>
      </c>
      <c r="F110" s="42">
        <v>11.9</v>
      </c>
      <c r="G110" s="43">
        <v>11.9</v>
      </c>
      <c r="H110" s="43">
        <v>11.9</v>
      </c>
      <c r="I110" s="43">
        <v>13.26</v>
      </c>
      <c r="J110" s="43">
        <v>13.26</v>
      </c>
      <c r="K110" s="43">
        <v>13.26</v>
      </c>
      <c r="L110" s="43">
        <v>13.26</v>
      </c>
      <c r="M110" s="43">
        <v>13.26</v>
      </c>
      <c r="N110" s="44">
        <v>13.26</v>
      </c>
      <c r="O110" s="15">
        <f>'[1]янв'!O111*2+'[1]март'!O111*4+'[1]июль'!O111*6</f>
        <v>200.058</v>
      </c>
      <c r="P110" s="15">
        <f>'[1]янв'!P111*2+'[1]март'!P111*4+'[1]июль'!P111*6</f>
        <v>18.636</v>
      </c>
      <c r="Q110" s="66">
        <v>0.12616378114460597</v>
      </c>
      <c r="R110" s="15">
        <f>'[1]янв'!Q111*2+'[1]март'!Q111*4+'[1]июль'!Q111*6</f>
        <v>23.453999999999997</v>
      </c>
      <c r="S110" s="74">
        <f t="shared" si="18"/>
        <v>0.7569826868676358</v>
      </c>
      <c r="T110" s="73">
        <f t="shared" si="19"/>
        <v>6.159946614385386</v>
      </c>
      <c r="U110" s="74"/>
    </row>
    <row r="111" spans="1:21" s="45" customFormat="1" ht="49.5" customHeight="1">
      <c r="A111" s="40" t="s">
        <v>100</v>
      </c>
      <c r="B111" s="41">
        <f>SUM(C111:N111)</f>
        <v>292.7179999999999</v>
      </c>
      <c r="C111" s="41">
        <v>30.18</v>
      </c>
      <c r="D111" s="41">
        <v>30.18</v>
      </c>
      <c r="E111" s="41">
        <v>77.558</v>
      </c>
      <c r="F111" s="42">
        <v>17.2</v>
      </c>
      <c r="G111" s="43">
        <v>17.2</v>
      </c>
      <c r="H111" s="43">
        <v>17.2</v>
      </c>
      <c r="I111" s="43">
        <v>17.2</v>
      </c>
      <c r="J111" s="43">
        <v>17.2</v>
      </c>
      <c r="K111" s="43">
        <v>17.2</v>
      </c>
      <c r="L111" s="43">
        <v>17.2</v>
      </c>
      <c r="M111" s="43">
        <v>17.2</v>
      </c>
      <c r="N111" s="44">
        <v>17.2</v>
      </c>
      <c r="O111" s="15">
        <f>'[1]янв'!O112*2+'[1]март'!O112*4+'[1]июль'!O112*6</f>
        <v>570.6320000000001</v>
      </c>
      <c r="P111" s="15">
        <f>'[1]янв'!P112*2+'[1]март'!P112*4+'[1]июль'!P112*6</f>
        <v>59.15</v>
      </c>
      <c r="Q111" s="66">
        <f>SUM(Q112:Q114)</f>
        <v>0.6762990139701973</v>
      </c>
      <c r="R111" s="15">
        <f>'[1]янв'!Q112*2+'[1]март'!Q112*4+'[1]июль'!Q112*6</f>
        <v>59.656</v>
      </c>
      <c r="S111" s="74">
        <f t="shared" si="18"/>
        <v>4.057794083821184</v>
      </c>
      <c r="T111" s="73">
        <f t="shared" si="19"/>
        <v>33.02029935709489</v>
      </c>
      <c r="U111" s="74"/>
    </row>
    <row r="112" spans="1:21" ht="15.75" customHeight="1">
      <c r="A112" s="19" t="s">
        <v>101</v>
      </c>
      <c r="B112" s="3"/>
      <c r="C112" s="3"/>
      <c r="D112" s="3"/>
      <c r="E112" s="3"/>
      <c r="F112" s="20"/>
      <c r="G112" s="21"/>
      <c r="H112" s="21"/>
      <c r="I112" s="21"/>
      <c r="J112" s="21"/>
      <c r="K112" s="21"/>
      <c r="L112" s="21"/>
      <c r="M112" s="21"/>
      <c r="N112" s="22"/>
      <c r="O112" s="23">
        <f>'[1]янв'!O113*2+'[1]март'!O113*4+'[1]июль'!O113*6</f>
        <v>332.936</v>
      </c>
      <c r="P112" s="23">
        <f>'[1]янв'!P113*2+'[1]март'!P113*4+'[1]июль'!P113*6</f>
        <v>26.53</v>
      </c>
      <c r="Q112" s="67">
        <v>0.3033341139582305</v>
      </c>
      <c r="R112" s="23">
        <f>'[1]янв'!Q113*2+'[1]март'!Q113*4+'[1]июль'!Q113*6</f>
        <v>35.908</v>
      </c>
      <c r="S112" s="74">
        <f t="shared" si="18"/>
        <v>1.820004683749383</v>
      </c>
      <c r="T112" s="73">
        <f t="shared" si="19"/>
        <v>14.810288114010605</v>
      </c>
      <c r="U112" s="74"/>
    </row>
    <row r="113" spans="1:21" ht="15.75" customHeight="1">
      <c r="A113" s="19" t="s">
        <v>102</v>
      </c>
      <c r="B113" s="3"/>
      <c r="C113" s="3"/>
      <c r="D113" s="3"/>
      <c r="E113" s="3"/>
      <c r="F113" s="20"/>
      <c r="G113" s="21"/>
      <c r="H113" s="21"/>
      <c r="I113" s="21"/>
      <c r="J113" s="21"/>
      <c r="K113" s="21"/>
      <c r="L113" s="21"/>
      <c r="M113" s="21"/>
      <c r="N113" s="22"/>
      <c r="O113" s="23">
        <f>'[1]янв'!O114*2+'[1]март'!O114*4+'[1]июль'!O114*6</f>
        <v>234.19000000000005</v>
      </c>
      <c r="P113" s="23">
        <f>'[1]янв'!P114*2+'[1]март'!P114*4+'[1]июль'!P114*6</f>
        <v>32.338</v>
      </c>
      <c r="Q113" s="67">
        <v>0.3697406173080007</v>
      </c>
      <c r="R113" s="23">
        <f>'[1]янв'!Q114*2+'[1]март'!Q114*4+'[1]июль'!Q114*6</f>
        <v>23.363999999999997</v>
      </c>
      <c r="S113" s="74">
        <f t="shared" si="18"/>
        <v>2.218443703848004</v>
      </c>
      <c r="T113" s="73">
        <f t="shared" si="19"/>
        <v>18.052585640063135</v>
      </c>
      <c r="U113" s="74"/>
    </row>
    <row r="114" spans="1:21" ht="15.75" customHeight="1">
      <c r="A114" s="19" t="s">
        <v>103</v>
      </c>
      <c r="B114" s="3"/>
      <c r="C114" s="3"/>
      <c r="D114" s="3"/>
      <c r="E114" s="3"/>
      <c r="F114" s="20"/>
      <c r="G114" s="21"/>
      <c r="H114" s="21"/>
      <c r="I114" s="21"/>
      <c r="J114" s="21"/>
      <c r="K114" s="21"/>
      <c r="L114" s="21"/>
      <c r="M114" s="21"/>
      <c r="N114" s="22"/>
      <c r="O114" s="23">
        <f>'[1]янв'!O115*2+'[1]март'!O115*4+'[1]июль'!O115*6</f>
        <v>3.5060000000000002</v>
      </c>
      <c r="P114" s="23">
        <f>'[1]янв'!P115*2+'[1]март'!P115*4+'[1]июль'!P115*6</f>
        <v>0.28200000000000003</v>
      </c>
      <c r="Q114" s="64">
        <v>0.003224282703966114</v>
      </c>
      <c r="R114" s="23">
        <f>'[1]янв'!Q115*2+'[1]март'!Q115*4+'[1]июль'!Q115*6</f>
        <v>0.384</v>
      </c>
      <c r="S114" s="74">
        <f t="shared" si="18"/>
        <v>0.019345696223796685</v>
      </c>
      <c r="T114" s="73">
        <f t="shared" si="19"/>
        <v>0.15742560302114553</v>
      </c>
      <c r="U114" s="74"/>
    </row>
    <row r="115" spans="1:20" s="45" customFormat="1" ht="15.75" customHeight="1">
      <c r="A115" s="46" t="s">
        <v>178</v>
      </c>
      <c r="B115" s="41">
        <f>SUM(C115:N115)</f>
        <v>302.217</v>
      </c>
      <c r="C115" s="41">
        <v>55.8</v>
      </c>
      <c r="D115" s="41">
        <v>46.4</v>
      </c>
      <c r="E115" s="41">
        <v>20.017</v>
      </c>
      <c r="F115" s="42">
        <v>20</v>
      </c>
      <c r="G115" s="43">
        <v>20</v>
      </c>
      <c r="H115" s="43">
        <v>20</v>
      </c>
      <c r="I115" s="43">
        <v>20</v>
      </c>
      <c r="J115" s="43">
        <v>20</v>
      </c>
      <c r="K115" s="43">
        <v>20</v>
      </c>
      <c r="L115" s="43">
        <v>20</v>
      </c>
      <c r="M115" s="43">
        <v>20</v>
      </c>
      <c r="N115" s="44">
        <v>20</v>
      </c>
      <c r="O115" s="15">
        <f>'[1]янв'!O116*2+'[1]март'!O116*4+'[1]июль'!O116*6</f>
        <v>2003.8360000000005</v>
      </c>
      <c r="P115" s="15">
        <f>'[1]янв'!P116*2+'[1]март'!P116*4+'[1]июль'!P116*6</f>
        <v>271.78200000000004</v>
      </c>
      <c r="Q115" s="78">
        <v>0.72566</v>
      </c>
      <c r="R115" s="15">
        <f>'[1]янв'!Q116*2+'[1]март'!Q116*4+'[1]июль'!Q116*6</f>
        <v>252.51</v>
      </c>
      <c r="S115" s="74">
        <f t="shared" si="18"/>
        <v>4.35396</v>
      </c>
      <c r="T115" s="73">
        <f t="shared" si="19"/>
        <v>35.4303495</v>
      </c>
    </row>
    <row r="116" spans="1:18" ht="15.75" customHeight="1" hidden="1">
      <c r="A116" s="17" t="s">
        <v>104</v>
      </c>
      <c r="B116" s="18">
        <f>SUM(C116:N116)</f>
        <v>0</v>
      </c>
      <c r="C116" s="18">
        <f aca="true" t="shared" si="24" ref="C116:N116">C117+C121+C122+C123+C124</f>
        <v>0</v>
      </c>
      <c r="D116" s="18">
        <f t="shared" si="24"/>
        <v>0</v>
      </c>
      <c r="E116" s="18">
        <f t="shared" si="24"/>
        <v>0</v>
      </c>
      <c r="F116" s="27">
        <f t="shared" si="24"/>
        <v>0</v>
      </c>
      <c r="G116" s="28">
        <f t="shared" si="24"/>
        <v>0</v>
      </c>
      <c r="H116" s="28">
        <f t="shared" si="24"/>
        <v>0</v>
      </c>
      <c r="I116" s="28">
        <f t="shared" si="24"/>
        <v>0</v>
      </c>
      <c r="J116" s="28">
        <f t="shared" si="24"/>
        <v>0</v>
      </c>
      <c r="K116" s="28">
        <f t="shared" si="24"/>
        <v>0</v>
      </c>
      <c r="L116" s="28">
        <f t="shared" si="24"/>
        <v>0</v>
      </c>
      <c r="M116" s="28">
        <f t="shared" si="24"/>
        <v>0</v>
      </c>
      <c r="N116" s="29">
        <f t="shared" si="24"/>
        <v>0</v>
      </c>
      <c r="O116" s="15">
        <f>'[1]янв'!O117*2+'[1]март'!O117*4+'[1]июль'!O117*6</f>
        <v>0</v>
      </c>
      <c r="P116" s="15">
        <f>'[1]янв'!P117*2+'[1]март'!P117*4+'[1]июль'!P117*6</f>
        <v>0</v>
      </c>
      <c r="Q116" s="63"/>
      <c r="R116" s="15">
        <f>'[1]янв'!Q117*2+'[1]март'!Q117*4+'[1]июль'!Q117*6</f>
        <v>0</v>
      </c>
    </row>
    <row r="117" spans="1:18" ht="15.75" customHeight="1" hidden="1">
      <c r="A117" s="30" t="s">
        <v>105</v>
      </c>
      <c r="B117" s="31">
        <f>SUM(C117:N117)</f>
        <v>0</v>
      </c>
      <c r="C117" s="31">
        <f aca="true" t="shared" si="25" ref="C117:N117">C118+C119+C120</f>
        <v>0</v>
      </c>
      <c r="D117" s="31">
        <f t="shared" si="25"/>
        <v>0</v>
      </c>
      <c r="E117" s="31">
        <f t="shared" si="25"/>
        <v>0</v>
      </c>
      <c r="F117" s="32">
        <f t="shared" si="25"/>
        <v>0</v>
      </c>
      <c r="G117" s="33">
        <f t="shared" si="25"/>
        <v>0</v>
      </c>
      <c r="H117" s="33">
        <f t="shared" si="25"/>
        <v>0</v>
      </c>
      <c r="I117" s="33">
        <f t="shared" si="25"/>
        <v>0</v>
      </c>
      <c r="J117" s="33">
        <f t="shared" si="25"/>
        <v>0</v>
      </c>
      <c r="K117" s="33">
        <f t="shared" si="25"/>
        <v>0</v>
      </c>
      <c r="L117" s="33">
        <f t="shared" si="25"/>
        <v>0</v>
      </c>
      <c r="M117" s="33">
        <f t="shared" si="25"/>
        <v>0</v>
      </c>
      <c r="N117" s="34">
        <f t="shared" si="25"/>
        <v>0</v>
      </c>
      <c r="O117" s="15">
        <f>'[1]янв'!O118*2+'[1]март'!O118*4+'[1]июль'!O118*6</f>
        <v>0</v>
      </c>
      <c r="P117" s="15">
        <f>'[1]янв'!P118*2+'[1]март'!P118*4+'[1]июль'!P118*6</f>
        <v>0</v>
      </c>
      <c r="Q117" s="63"/>
      <c r="R117" s="15">
        <f>'[1]янв'!Q118*2+'[1]март'!Q118*4+'[1]июль'!Q118*6</f>
        <v>0</v>
      </c>
    </row>
    <row r="118" spans="1:18" ht="15.75" customHeight="1" hidden="1">
      <c r="A118" s="19" t="s">
        <v>73</v>
      </c>
      <c r="B118" s="3">
        <v>0</v>
      </c>
      <c r="C118" s="3">
        <v>0</v>
      </c>
      <c r="D118" s="3">
        <v>0</v>
      </c>
      <c r="E118" s="3">
        <v>0</v>
      </c>
      <c r="F118" s="20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2">
        <v>0</v>
      </c>
      <c r="O118" s="15">
        <f>'[1]янв'!O119*2+'[1]март'!O119*4+'[1]июль'!O119*6</f>
        <v>0</v>
      </c>
      <c r="P118" s="15">
        <f>'[1]янв'!P119*2+'[1]март'!P119*4+'[1]июль'!P119*6</f>
        <v>0</v>
      </c>
      <c r="Q118" s="63"/>
      <c r="R118" s="15">
        <f>'[1]янв'!Q119*2+'[1]март'!Q119*4+'[1]июль'!Q119*6</f>
        <v>0</v>
      </c>
    </row>
    <row r="119" spans="1:18" ht="15.75" customHeight="1" hidden="1">
      <c r="A119" s="19" t="s">
        <v>106</v>
      </c>
      <c r="B119" s="3">
        <v>0</v>
      </c>
      <c r="C119" s="3">
        <v>0</v>
      </c>
      <c r="D119" s="3">
        <v>0</v>
      </c>
      <c r="E119" s="3">
        <v>0</v>
      </c>
      <c r="F119" s="20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2">
        <v>0</v>
      </c>
      <c r="O119" s="15">
        <f>'[1]янв'!O120*2+'[1]март'!O120*4+'[1]июль'!O120*6</f>
        <v>0</v>
      </c>
      <c r="P119" s="15">
        <f>'[1]янв'!P120*2+'[1]март'!P120*4+'[1]июль'!P120*6</f>
        <v>0</v>
      </c>
      <c r="Q119" s="63"/>
      <c r="R119" s="15">
        <f>'[1]янв'!Q120*2+'[1]март'!Q120*4+'[1]июль'!Q120*6</f>
        <v>0</v>
      </c>
    </row>
    <row r="120" spans="1:18" ht="15.75" customHeight="1" hidden="1">
      <c r="A120" s="19" t="s">
        <v>75</v>
      </c>
      <c r="B120" s="3">
        <v>0</v>
      </c>
      <c r="C120" s="3">
        <v>0</v>
      </c>
      <c r="D120" s="3">
        <v>0</v>
      </c>
      <c r="E120" s="3">
        <v>0</v>
      </c>
      <c r="F120" s="20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2">
        <v>0</v>
      </c>
      <c r="O120" s="15">
        <f>'[1]янв'!O121*2+'[1]март'!O121*4+'[1]июль'!O121*6</f>
        <v>0</v>
      </c>
      <c r="P120" s="15">
        <f>'[1]янв'!P121*2+'[1]март'!P121*4+'[1]июль'!P121*6</f>
        <v>0</v>
      </c>
      <c r="Q120" s="63"/>
      <c r="R120" s="15">
        <f>'[1]янв'!Q121*2+'[1]март'!Q121*4+'[1]июль'!Q121*6</f>
        <v>0</v>
      </c>
    </row>
    <row r="121" spans="1:18" ht="15.75" customHeight="1" hidden="1">
      <c r="A121" s="19" t="s">
        <v>107</v>
      </c>
      <c r="B121" s="3">
        <v>0</v>
      </c>
      <c r="C121" s="3">
        <v>0</v>
      </c>
      <c r="D121" s="3">
        <v>0</v>
      </c>
      <c r="E121" s="3">
        <v>0</v>
      </c>
      <c r="F121" s="20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2">
        <v>0</v>
      </c>
      <c r="O121" s="15">
        <f>'[1]янв'!O122*2+'[1]март'!O122*4+'[1]июль'!O122*6</f>
        <v>0</v>
      </c>
      <c r="P121" s="15">
        <f>'[1]янв'!P122*2+'[1]март'!P122*4+'[1]июль'!P122*6</f>
        <v>0</v>
      </c>
      <c r="Q121" s="63"/>
      <c r="R121" s="15">
        <f>'[1]янв'!Q122*2+'[1]март'!Q122*4+'[1]июль'!Q122*6</f>
        <v>0</v>
      </c>
    </row>
    <row r="122" spans="1:18" ht="15.75" customHeight="1" hidden="1">
      <c r="A122" s="19" t="s">
        <v>108</v>
      </c>
      <c r="B122" s="3">
        <v>0</v>
      </c>
      <c r="C122" s="3">
        <v>0</v>
      </c>
      <c r="D122" s="3">
        <v>0</v>
      </c>
      <c r="E122" s="3">
        <v>0</v>
      </c>
      <c r="F122" s="20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2">
        <v>0</v>
      </c>
      <c r="O122" s="15">
        <f>'[1]янв'!O123*2+'[1]март'!O123*4+'[1]июль'!O123*6</f>
        <v>0</v>
      </c>
      <c r="P122" s="15">
        <f>'[1]янв'!P123*2+'[1]март'!P123*4+'[1]июль'!P123*6</f>
        <v>0</v>
      </c>
      <c r="Q122" s="63"/>
      <c r="R122" s="15">
        <f>'[1]янв'!Q123*2+'[1]март'!Q123*4+'[1]июль'!Q123*6</f>
        <v>0</v>
      </c>
    </row>
    <row r="123" spans="1:18" ht="15.75" customHeight="1" hidden="1">
      <c r="A123" s="19" t="s">
        <v>109</v>
      </c>
      <c r="B123" s="3">
        <v>0</v>
      </c>
      <c r="C123" s="3">
        <v>0</v>
      </c>
      <c r="D123" s="3">
        <v>0</v>
      </c>
      <c r="E123" s="3">
        <v>0</v>
      </c>
      <c r="F123" s="20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2">
        <v>0</v>
      </c>
      <c r="O123" s="15">
        <f>'[1]янв'!O124*2+'[1]март'!O124*4+'[1]июль'!O124*6</f>
        <v>0</v>
      </c>
      <c r="P123" s="15">
        <f>'[1]янв'!P124*2+'[1]март'!P124*4+'[1]июль'!P124*6</f>
        <v>0</v>
      </c>
      <c r="Q123" s="63"/>
      <c r="R123" s="15">
        <f>'[1]янв'!Q124*2+'[1]март'!Q124*4+'[1]июль'!Q124*6</f>
        <v>0</v>
      </c>
    </row>
    <row r="124" spans="1:18" ht="15.75" customHeight="1" hidden="1">
      <c r="A124" s="19" t="s">
        <v>110</v>
      </c>
      <c r="B124" s="3">
        <v>0</v>
      </c>
      <c r="C124" s="3">
        <v>0</v>
      </c>
      <c r="D124" s="3">
        <v>0</v>
      </c>
      <c r="E124" s="3">
        <v>0</v>
      </c>
      <c r="F124" s="20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2">
        <v>0</v>
      </c>
      <c r="O124" s="15">
        <f>'[1]янв'!O125*2+'[1]март'!O125*4+'[1]июль'!O125*6</f>
        <v>0</v>
      </c>
      <c r="P124" s="15">
        <f>'[1]янв'!P125*2+'[1]март'!P125*4+'[1]июль'!P125*6</f>
        <v>0</v>
      </c>
      <c r="Q124" s="63"/>
      <c r="R124" s="15">
        <f>'[1]янв'!Q125*2+'[1]март'!Q125*4+'[1]июль'!Q125*6</f>
        <v>0</v>
      </c>
    </row>
    <row r="125" spans="1:18" ht="15.75" customHeight="1" hidden="1">
      <c r="A125" s="17" t="s">
        <v>111</v>
      </c>
      <c r="B125" s="18">
        <f aca="true" t="shared" si="26" ref="B125:B132">SUM(C125:N125)</f>
        <v>1661.9200000000005</v>
      </c>
      <c r="C125" s="18">
        <f>C126+C127+C128+C129+C130+C131+C132+C133+C134</f>
        <v>138.049</v>
      </c>
      <c r="D125" s="18">
        <f>D126+D127+D128+D129+D130+D131+D132+D133+D134</f>
        <v>131.356</v>
      </c>
      <c r="E125" s="18">
        <v>147.911</v>
      </c>
      <c r="F125" s="27">
        <f aca="true" t="shared" si="27" ref="F125:N125">F126+F127+F128+F129+F130+F131+F132+F133+F134</f>
        <v>132.95600000000002</v>
      </c>
      <c r="G125" s="28">
        <f t="shared" si="27"/>
        <v>132.95600000000002</v>
      </c>
      <c r="H125" s="28">
        <f t="shared" si="27"/>
        <v>132.95600000000002</v>
      </c>
      <c r="I125" s="28">
        <f t="shared" si="27"/>
        <v>140.95600000000002</v>
      </c>
      <c r="J125" s="28">
        <f t="shared" si="27"/>
        <v>140.95600000000002</v>
      </c>
      <c r="K125" s="28">
        <f t="shared" si="27"/>
        <v>140.95600000000002</v>
      </c>
      <c r="L125" s="28">
        <f t="shared" si="27"/>
        <v>140.95600000000002</v>
      </c>
      <c r="M125" s="28">
        <f t="shared" si="27"/>
        <v>140.95600000000002</v>
      </c>
      <c r="N125" s="28">
        <f t="shared" si="27"/>
        <v>140.95600000000002</v>
      </c>
      <c r="O125" s="15">
        <f>'[1]янв'!O126*2+'[1]март'!O126*4+'[1]июль'!O126*6</f>
        <v>2307.398</v>
      </c>
      <c r="P125" s="15">
        <f>'[1]янв'!P126*2+'[1]март'!P126*4+'[1]июль'!P126*6</f>
        <v>184.89</v>
      </c>
      <c r="Q125" s="63"/>
      <c r="R125" s="15">
        <f>'[1]янв'!Q126*2+'[1]март'!Q126*4+'[1]июль'!Q126*6</f>
        <v>251.31</v>
      </c>
    </row>
    <row r="126" spans="1:18" ht="15.75" customHeight="1" hidden="1">
      <c r="A126" s="19" t="s">
        <v>112</v>
      </c>
      <c r="B126" s="3">
        <f t="shared" si="26"/>
        <v>125.425</v>
      </c>
      <c r="C126" s="3">
        <v>10</v>
      </c>
      <c r="D126" s="3">
        <v>10</v>
      </c>
      <c r="E126" s="3">
        <v>15.425</v>
      </c>
      <c r="F126" s="20">
        <v>10</v>
      </c>
      <c r="G126" s="21">
        <v>10</v>
      </c>
      <c r="H126" s="21">
        <v>10</v>
      </c>
      <c r="I126" s="21">
        <v>10</v>
      </c>
      <c r="J126" s="21">
        <v>10</v>
      </c>
      <c r="K126" s="21">
        <v>10</v>
      </c>
      <c r="L126" s="21">
        <v>10</v>
      </c>
      <c r="M126" s="21">
        <v>10</v>
      </c>
      <c r="N126" s="22">
        <v>10</v>
      </c>
      <c r="O126" s="23">
        <f>'[1]янв'!O127*2+'[1]март'!O127*4+'[1]июль'!O127*6</f>
        <v>194.74200000000002</v>
      </c>
      <c r="P126" s="23">
        <f>'[1]янв'!P127*2+'[1]март'!P127*4+'[1]июль'!P127*6</f>
        <v>16.034</v>
      </c>
      <c r="Q126" s="63"/>
      <c r="R126" s="23">
        <f>'[1]янв'!Q127*2+'[1]март'!Q127*4+'[1]июль'!Q127*6</f>
        <v>21.716</v>
      </c>
    </row>
    <row r="127" spans="1:18" ht="15.75" customHeight="1" hidden="1">
      <c r="A127" s="19" t="s">
        <v>113</v>
      </c>
      <c r="B127" s="3">
        <f t="shared" si="26"/>
        <v>368.58799999999997</v>
      </c>
      <c r="C127" s="3">
        <v>35.093</v>
      </c>
      <c r="D127" s="3">
        <v>28.4</v>
      </c>
      <c r="E127" s="3">
        <v>35.095</v>
      </c>
      <c r="F127" s="20">
        <v>30</v>
      </c>
      <c r="G127" s="21">
        <v>30</v>
      </c>
      <c r="H127" s="21">
        <v>30</v>
      </c>
      <c r="I127" s="21">
        <v>30</v>
      </c>
      <c r="J127" s="21">
        <v>30</v>
      </c>
      <c r="K127" s="21">
        <v>30</v>
      </c>
      <c r="L127" s="21">
        <v>30</v>
      </c>
      <c r="M127" s="21">
        <v>30</v>
      </c>
      <c r="N127" s="22">
        <v>30</v>
      </c>
      <c r="O127" s="23">
        <f>'[1]янв'!O128*2+'[1]март'!O128*4+'[1]июль'!O128*6</f>
        <v>433.43600000000004</v>
      </c>
      <c r="P127" s="23">
        <f>'[1]янв'!P128*2+'[1]март'!P128*4+'[1]июль'!P128*6</f>
        <v>35.702</v>
      </c>
      <c r="Q127" s="63"/>
      <c r="R127" s="23">
        <f>'[1]янв'!Q128*2+'[1]март'!Q128*4+'[1]июль'!Q128*6</f>
        <v>48.328</v>
      </c>
    </row>
    <row r="128" spans="1:18" ht="15.75" customHeight="1" hidden="1">
      <c r="A128" s="19" t="s">
        <v>114</v>
      </c>
      <c r="B128" s="3">
        <f t="shared" si="26"/>
        <v>408.144</v>
      </c>
      <c r="C128" s="3">
        <v>34.012</v>
      </c>
      <c r="D128" s="3">
        <v>34.012</v>
      </c>
      <c r="E128" s="3">
        <v>34.012</v>
      </c>
      <c r="F128" s="20">
        <v>34.012</v>
      </c>
      <c r="G128" s="21">
        <v>34.012</v>
      </c>
      <c r="H128" s="21">
        <v>34.012</v>
      </c>
      <c r="I128" s="21">
        <v>34.012</v>
      </c>
      <c r="J128" s="21">
        <v>34.012</v>
      </c>
      <c r="K128" s="21">
        <v>34.012</v>
      </c>
      <c r="L128" s="21">
        <v>34.012</v>
      </c>
      <c r="M128" s="21">
        <v>34.012</v>
      </c>
      <c r="N128" s="22">
        <v>34.012</v>
      </c>
      <c r="O128" s="23">
        <f>'[1]янв'!O129*2+'[1]март'!O129*4+'[1]июль'!O129*6</f>
        <v>408.1440000000001</v>
      </c>
      <c r="P128" s="23">
        <f>'[1]янв'!P129*2+'[1]март'!P129*4+'[1]июль'!P129*6</f>
        <v>33.634</v>
      </c>
      <c r="Q128" s="63"/>
      <c r="R128" s="23">
        <f>'[1]янв'!Q129*2+'[1]март'!Q129*4+'[1]июль'!Q129*6</f>
        <v>45.516</v>
      </c>
    </row>
    <row r="129" spans="1:18" ht="15.75" customHeight="1" hidden="1">
      <c r="A129" s="19" t="s">
        <v>115</v>
      </c>
      <c r="B129" s="3">
        <f t="shared" si="26"/>
        <v>4.435</v>
      </c>
      <c r="C129" s="3">
        <v>0</v>
      </c>
      <c r="D129" s="3"/>
      <c r="E129" s="3">
        <v>4.435</v>
      </c>
      <c r="F129" s="20"/>
      <c r="G129" s="21"/>
      <c r="H129" s="21"/>
      <c r="I129" s="21"/>
      <c r="J129" s="21"/>
      <c r="K129" s="21"/>
      <c r="L129" s="21"/>
      <c r="M129" s="21"/>
      <c r="N129" s="22"/>
      <c r="O129" s="23">
        <f>'[1]янв'!O130*2+'[1]март'!O130*4+'[1]июль'!O130*6</f>
        <v>205.06</v>
      </c>
      <c r="P129" s="23">
        <f>'[1]янв'!P130*2+'[1]март'!P130*4+'[1]июль'!P130*6</f>
        <v>16.034</v>
      </c>
      <c r="Q129" s="63"/>
      <c r="R129" s="23">
        <f>'[1]янв'!Q130*2+'[1]март'!Q130*4+'[1]июль'!Q130*6</f>
        <v>21.716</v>
      </c>
    </row>
    <row r="130" spans="1:18" ht="15.75" customHeight="1" hidden="1">
      <c r="A130" s="19" t="s">
        <v>116</v>
      </c>
      <c r="B130" s="3">
        <f t="shared" si="26"/>
        <v>264</v>
      </c>
      <c r="C130" s="3">
        <v>22</v>
      </c>
      <c r="D130" s="3">
        <v>22</v>
      </c>
      <c r="E130" s="3">
        <v>22</v>
      </c>
      <c r="F130" s="20">
        <v>22</v>
      </c>
      <c r="G130" s="21">
        <v>22</v>
      </c>
      <c r="H130" s="21">
        <v>22</v>
      </c>
      <c r="I130" s="21">
        <v>22</v>
      </c>
      <c r="J130" s="21">
        <v>22</v>
      </c>
      <c r="K130" s="21">
        <v>22</v>
      </c>
      <c r="L130" s="21">
        <v>22</v>
      </c>
      <c r="M130" s="21">
        <v>22</v>
      </c>
      <c r="N130" s="22">
        <v>22</v>
      </c>
      <c r="O130" s="23">
        <f>'[1]янв'!O131*2+'[1]март'!O131*4+'[1]июль'!O131*6</f>
        <v>271.11</v>
      </c>
      <c r="P130" s="23">
        <f>'[1]янв'!P131*2+'[1]март'!P131*4+'[1]июль'!P131*6</f>
        <v>22.328</v>
      </c>
      <c r="Q130" s="63"/>
      <c r="R130" s="23">
        <f>'[1]янв'!Q131*2+'[1]март'!Q131*4+'[1]июль'!Q131*6</f>
        <v>30.24</v>
      </c>
    </row>
    <row r="131" spans="1:18" ht="15.75" customHeight="1" hidden="1">
      <c r="A131" s="19" t="s">
        <v>117</v>
      </c>
      <c r="B131" s="3">
        <f t="shared" si="26"/>
        <v>53.32900000000001</v>
      </c>
      <c r="C131" s="3">
        <v>4.444</v>
      </c>
      <c r="D131" s="3">
        <v>4.444</v>
      </c>
      <c r="E131" s="3">
        <v>4.445</v>
      </c>
      <c r="F131" s="20">
        <v>4.444</v>
      </c>
      <c r="G131" s="21">
        <v>4.444</v>
      </c>
      <c r="H131" s="21">
        <v>4.444</v>
      </c>
      <c r="I131" s="21">
        <v>4.444</v>
      </c>
      <c r="J131" s="21">
        <v>4.444</v>
      </c>
      <c r="K131" s="21">
        <v>4.444</v>
      </c>
      <c r="L131" s="21">
        <v>4.444</v>
      </c>
      <c r="M131" s="21">
        <v>4.444</v>
      </c>
      <c r="N131" s="22">
        <v>4.444</v>
      </c>
      <c r="O131" s="23">
        <f>'[1]янв'!O132*2+'[1]март'!O132*4+'[1]июль'!O132*6</f>
        <v>54.766</v>
      </c>
      <c r="P131" s="23">
        <f>'[1]янв'!P132*2+'[1]март'!P132*4+'[1]июль'!P132*6</f>
        <v>4.5120000000000005</v>
      </c>
      <c r="Q131" s="63"/>
      <c r="R131" s="23">
        <f>'[1]янв'!Q132*2+'[1]март'!Q132*4+'[1]июль'!Q132*6</f>
        <v>6.1080000000000005</v>
      </c>
    </row>
    <row r="132" spans="1:18" ht="15.75" customHeight="1" hidden="1">
      <c r="A132" s="19" t="s">
        <v>118</v>
      </c>
      <c r="B132" s="3">
        <f t="shared" si="26"/>
        <v>437.999</v>
      </c>
      <c r="C132" s="3">
        <v>32.5</v>
      </c>
      <c r="D132" s="3">
        <v>32.5</v>
      </c>
      <c r="E132" s="3">
        <v>32.499</v>
      </c>
      <c r="F132" s="20">
        <v>32.5</v>
      </c>
      <c r="G132" s="21">
        <v>32.5</v>
      </c>
      <c r="H132" s="21">
        <v>32.5</v>
      </c>
      <c r="I132" s="21">
        <v>40.5</v>
      </c>
      <c r="J132" s="21">
        <v>40.5</v>
      </c>
      <c r="K132" s="21">
        <v>40.5</v>
      </c>
      <c r="L132" s="21">
        <v>40.5</v>
      </c>
      <c r="M132" s="21">
        <v>40.5</v>
      </c>
      <c r="N132" s="22">
        <v>40.5</v>
      </c>
      <c r="O132" s="23">
        <f>'[1]янв'!O133*2+'[1]март'!O133*4+'[1]июль'!O133*6</f>
        <v>379.57599999999996</v>
      </c>
      <c r="P132" s="23">
        <f>'[1]янв'!P133*2+'[1]март'!P133*4+'[1]июль'!P133*6</f>
        <v>31.268</v>
      </c>
      <c r="Q132" s="63"/>
      <c r="R132" s="23">
        <f>'[1]янв'!Q133*2+'[1]март'!Q133*4+'[1]июль'!Q133*6</f>
        <v>42.322</v>
      </c>
    </row>
    <row r="133" spans="1:18" ht="15.75" customHeight="1" hidden="1">
      <c r="A133" s="19" t="s">
        <v>119</v>
      </c>
      <c r="B133" s="3">
        <v>0</v>
      </c>
      <c r="C133" s="3">
        <v>0</v>
      </c>
      <c r="D133" s="3">
        <v>0</v>
      </c>
      <c r="E133" s="3">
        <v>0</v>
      </c>
      <c r="F133" s="20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2">
        <v>0</v>
      </c>
      <c r="O133" s="23">
        <f>'[1]янв'!O134*2+'[1]март'!O134*4+'[1]июль'!O134*6</f>
        <v>81.852</v>
      </c>
      <c r="P133" s="23">
        <f>'[1]янв'!P134*2+'[1]март'!P134*4+'[1]июль'!P134*6</f>
        <v>6.742</v>
      </c>
      <c r="Q133" s="63"/>
      <c r="R133" s="23">
        <f>'[1]янв'!Q134*2+'[1]март'!Q134*4+'[1]июль'!Q134*6</f>
        <v>9.084</v>
      </c>
    </row>
    <row r="134" spans="1:18" ht="15.75" customHeight="1" hidden="1">
      <c r="A134" s="19" t="s">
        <v>120</v>
      </c>
      <c r="B134" s="3">
        <v>0</v>
      </c>
      <c r="C134" s="3">
        <v>0</v>
      </c>
      <c r="D134" s="3">
        <v>0</v>
      </c>
      <c r="E134" s="3">
        <v>0</v>
      </c>
      <c r="F134" s="20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2">
        <v>0</v>
      </c>
      <c r="O134" s="23">
        <f>'[1]янв'!O135*2+'[1]март'!O135*4+'[1]июль'!O135*6</f>
        <v>278.712</v>
      </c>
      <c r="P134" s="23">
        <f>'[1]янв'!P135*2+'[1]март'!P135*4+'[1]июль'!P135*6</f>
        <v>18.635999999999996</v>
      </c>
      <c r="Q134" s="63"/>
      <c r="R134" s="23">
        <f>'[1]янв'!Q135*2+'[1]март'!Q135*4+'[1]июль'!Q135*6</f>
        <v>26.28</v>
      </c>
    </row>
    <row r="135" spans="1:18" ht="15.75" customHeight="1" hidden="1">
      <c r="A135" s="17" t="s">
        <v>121</v>
      </c>
      <c r="B135" s="18">
        <f>SUM(C135:N135)</f>
        <v>0</v>
      </c>
      <c r="C135" s="18">
        <f aca="true" t="shared" si="28" ref="C135:N135">C136+C141+C146+C147+C148+C149+C150+C151+C152+C153+C154+C155</f>
        <v>0</v>
      </c>
      <c r="D135" s="18">
        <f t="shared" si="28"/>
        <v>0</v>
      </c>
      <c r="E135" s="18">
        <f t="shared" si="28"/>
        <v>0</v>
      </c>
      <c r="F135" s="27">
        <f t="shared" si="28"/>
        <v>0</v>
      </c>
      <c r="G135" s="28">
        <f t="shared" si="28"/>
        <v>0</v>
      </c>
      <c r="H135" s="28">
        <f t="shared" si="28"/>
        <v>0</v>
      </c>
      <c r="I135" s="28">
        <f t="shared" si="28"/>
        <v>0</v>
      </c>
      <c r="J135" s="28">
        <f t="shared" si="28"/>
        <v>0</v>
      </c>
      <c r="K135" s="28">
        <f t="shared" si="28"/>
        <v>0</v>
      </c>
      <c r="L135" s="28">
        <f t="shared" si="28"/>
        <v>0</v>
      </c>
      <c r="M135" s="28">
        <f t="shared" si="28"/>
        <v>0</v>
      </c>
      <c r="N135" s="29">
        <f t="shared" si="28"/>
        <v>0</v>
      </c>
      <c r="O135" s="15">
        <f>'[1]янв'!O136*2+'[1]март'!O136*4+'[1]июль'!O136*6</f>
        <v>0</v>
      </c>
      <c r="P135" s="15">
        <f>'[1]янв'!P136*2+'[1]март'!P136*4+'[1]июль'!P136*6</f>
        <v>0</v>
      </c>
      <c r="Q135" s="63"/>
      <c r="R135" s="15">
        <f>'[1]янв'!Q136*2+'[1]март'!Q136*4+'[1]июль'!Q136*6</f>
        <v>0</v>
      </c>
    </row>
    <row r="136" spans="1:18" ht="15.75" customHeight="1" hidden="1">
      <c r="A136" s="30" t="s">
        <v>122</v>
      </c>
      <c r="B136" s="31">
        <f>SUM(C136:N136)</f>
        <v>0</v>
      </c>
      <c r="C136" s="31">
        <f aca="true" t="shared" si="29" ref="C136:N136">C137+C138+C139+C140</f>
        <v>0</v>
      </c>
      <c r="D136" s="31">
        <f t="shared" si="29"/>
        <v>0</v>
      </c>
      <c r="E136" s="31">
        <f t="shared" si="29"/>
        <v>0</v>
      </c>
      <c r="F136" s="32">
        <f t="shared" si="29"/>
        <v>0</v>
      </c>
      <c r="G136" s="33">
        <f t="shared" si="29"/>
        <v>0</v>
      </c>
      <c r="H136" s="33">
        <f t="shared" si="29"/>
        <v>0</v>
      </c>
      <c r="I136" s="33">
        <f t="shared" si="29"/>
        <v>0</v>
      </c>
      <c r="J136" s="33">
        <f t="shared" si="29"/>
        <v>0</v>
      </c>
      <c r="K136" s="33">
        <f t="shared" si="29"/>
        <v>0</v>
      </c>
      <c r="L136" s="33">
        <f t="shared" si="29"/>
        <v>0</v>
      </c>
      <c r="M136" s="33">
        <f t="shared" si="29"/>
        <v>0</v>
      </c>
      <c r="N136" s="34">
        <f t="shared" si="29"/>
        <v>0</v>
      </c>
      <c r="O136" s="15">
        <f>'[1]янв'!O137*2+'[1]март'!O137*4+'[1]июль'!O137*6</f>
        <v>0</v>
      </c>
      <c r="P136" s="15">
        <f>'[1]янв'!P137*2+'[1]март'!P137*4+'[1]июль'!P137*6</f>
        <v>0</v>
      </c>
      <c r="Q136" s="63"/>
      <c r="R136" s="15">
        <f>'[1]янв'!Q137*2+'[1]март'!Q137*4+'[1]июль'!Q137*6</f>
        <v>0</v>
      </c>
    </row>
    <row r="137" spans="1:18" ht="15.75" customHeight="1" hidden="1">
      <c r="A137" s="19" t="s">
        <v>73</v>
      </c>
      <c r="B137" s="3">
        <v>0</v>
      </c>
      <c r="C137" s="3">
        <v>0</v>
      </c>
      <c r="D137" s="3">
        <v>0</v>
      </c>
      <c r="E137" s="3">
        <v>0</v>
      </c>
      <c r="F137" s="20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2">
        <v>0</v>
      </c>
      <c r="O137" s="15">
        <f>'[1]янв'!O138*2+'[1]март'!O138*4+'[1]июль'!O138*6</f>
        <v>0</v>
      </c>
      <c r="P137" s="15">
        <f>'[1]янв'!P138*2+'[1]март'!P138*4+'[1]июль'!P138*6</f>
        <v>0</v>
      </c>
      <c r="Q137" s="63"/>
      <c r="R137" s="15">
        <f>'[1]янв'!Q138*2+'[1]март'!Q138*4+'[1]июль'!Q138*6</f>
        <v>0</v>
      </c>
    </row>
    <row r="138" spans="1:18" ht="15.75" customHeight="1" hidden="1">
      <c r="A138" s="19" t="s">
        <v>106</v>
      </c>
      <c r="B138" s="3">
        <v>0</v>
      </c>
      <c r="C138" s="3">
        <v>0</v>
      </c>
      <c r="D138" s="3">
        <v>0</v>
      </c>
      <c r="E138" s="3">
        <v>0</v>
      </c>
      <c r="F138" s="20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2">
        <v>0</v>
      </c>
      <c r="O138" s="15">
        <f>'[1]янв'!O139*2+'[1]март'!O139*4+'[1]июль'!O139*6</f>
        <v>0</v>
      </c>
      <c r="P138" s="15">
        <f>'[1]янв'!P139*2+'[1]март'!P139*4+'[1]июль'!P139*6</f>
        <v>0</v>
      </c>
      <c r="Q138" s="63"/>
      <c r="R138" s="15">
        <f>'[1]янв'!Q139*2+'[1]март'!Q139*4+'[1]июль'!Q139*6</f>
        <v>0</v>
      </c>
    </row>
    <row r="139" spans="1:18" ht="15.75" customHeight="1" hidden="1">
      <c r="A139" s="19" t="s">
        <v>123</v>
      </c>
      <c r="B139" s="3">
        <v>0</v>
      </c>
      <c r="C139" s="3">
        <v>0</v>
      </c>
      <c r="D139" s="3">
        <v>0</v>
      </c>
      <c r="E139" s="3">
        <v>0</v>
      </c>
      <c r="F139" s="20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2">
        <v>0</v>
      </c>
      <c r="O139" s="15">
        <f>'[1]янв'!O140*2+'[1]март'!O140*4+'[1]июль'!O140*6</f>
        <v>0</v>
      </c>
      <c r="P139" s="15">
        <f>'[1]янв'!P140*2+'[1]март'!P140*4+'[1]июль'!P140*6</f>
        <v>0</v>
      </c>
      <c r="Q139" s="63"/>
      <c r="R139" s="15">
        <f>'[1]янв'!Q140*2+'[1]март'!Q140*4+'[1]июль'!Q140*6</f>
        <v>0</v>
      </c>
    </row>
    <row r="140" spans="1:18" ht="15.75" customHeight="1" hidden="1">
      <c r="A140" s="19" t="s">
        <v>76</v>
      </c>
      <c r="B140" s="3">
        <v>0</v>
      </c>
      <c r="C140" s="3">
        <v>0</v>
      </c>
      <c r="D140" s="3">
        <v>0</v>
      </c>
      <c r="E140" s="3">
        <v>0</v>
      </c>
      <c r="F140" s="20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2">
        <v>0</v>
      </c>
      <c r="O140" s="15">
        <f>'[1]янв'!O141*2+'[1]март'!O141*4+'[1]июль'!O141*6</f>
        <v>0</v>
      </c>
      <c r="P140" s="15">
        <f>'[1]янв'!P141*2+'[1]март'!P141*4+'[1]июль'!P141*6</f>
        <v>0</v>
      </c>
      <c r="Q140" s="63"/>
      <c r="R140" s="15">
        <f>'[1]янв'!Q141*2+'[1]март'!Q141*4+'[1]июль'!Q141*6</f>
        <v>0</v>
      </c>
    </row>
    <row r="141" spans="1:18" ht="15.75" customHeight="1" hidden="1">
      <c r="A141" s="30" t="s">
        <v>124</v>
      </c>
      <c r="B141" s="31">
        <f>SUM(C141:N141)</f>
        <v>0</v>
      </c>
      <c r="C141" s="31">
        <f aca="true" t="shared" si="30" ref="C141:N141">C142+C143+C144+C145</f>
        <v>0</v>
      </c>
      <c r="D141" s="31">
        <f t="shared" si="30"/>
        <v>0</v>
      </c>
      <c r="E141" s="31">
        <f t="shared" si="30"/>
        <v>0</v>
      </c>
      <c r="F141" s="32">
        <f t="shared" si="30"/>
        <v>0</v>
      </c>
      <c r="G141" s="33">
        <f t="shared" si="30"/>
        <v>0</v>
      </c>
      <c r="H141" s="33">
        <f t="shared" si="30"/>
        <v>0</v>
      </c>
      <c r="I141" s="33">
        <f t="shared" si="30"/>
        <v>0</v>
      </c>
      <c r="J141" s="33">
        <f t="shared" si="30"/>
        <v>0</v>
      </c>
      <c r="K141" s="33">
        <f t="shared" si="30"/>
        <v>0</v>
      </c>
      <c r="L141" s="33">
        <f t="shared" si="30"/>
        <v>0</v>
      </c>
      <c r="M141" s="33">
        <f t="shared" si="30"/>
        <v>0</v>
      </c>
      <c r="N141" s="34">
        <f t="shared" si="30"/>
        <v>0</v>
      </c>
      <c r="O141" s="15">
        <f>'[1]янв'!O142*2+'[1]март'!O142*4+'[1]июль'!O142*6</f>
        <v>0</v>
      </c>
      <c r="P141" s="15">
        <f>'[1]янв'!P142*2+'[1]март'!P142*4+'[1]июль'!P142*6</f>
        <v>0</v>
      </c>
      <c r="Q141" s="63"/>
      <c r="R141" s="15">
        <f>'[1]янв'!Q142*2+'[1]март'!Q142*4+'[1]июль'!Q142*6</f>
        <v>0</v>
      </c>
    </row>
    <row r="142" spans="1:18" ht="15.75" customHeight="1" hidden="1">
      <c r="A142" s="19" t="s">
        <v>78</v>
      </c>
      <c r="B142" s="3">
        <v>0</v>
      </c>
      <c r="C142" s="3">
        <v>0</v>
      </c>
      <c r="D142" s="3">
        <v>0</v>
      </c>
      <c r="E142" s="3">
        <v>0</v>
      </c>
      <c r="F142" s="20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2">
        <v>0</v>
      </c>
      <c r="O142" s="15">
        <f>'[1]янв'!O143*2+'[1]март'!O143*4+'[1]июль'!O143*6</f>
        <v>0</v>
      </c>
      <c r="P142" s="15">
        <f>'[1]янв'!P143*2+'[1]март'!P143*4+'[1]июль'!P143*6</f>
        <v>0</v>
      </c>
      <c r="Q142" s="63"/>
      <c r="R142" s="15">
        <f>'[1]янв'!Q143*2+'[1]март'!Q143*4+'[1]июль'!Q143*6</f>
        <v>0</v>
      </c>
    </row>
    <row r="143" spans="1:18" ht="15.75" customHeight="1" hidden="1">
      <c r="A143" s="19" t="s">
        <v>125</v>
      </c>
      <c r="B143" s="3">
        <v>0</v>
      </c>
      <c r="C143" s="3">
        <v>0</v>
      </c>
      <c r="D143" s="3">
        <v>0</v>
      </c>
      <c r="E143" s="3">
        <v>0</v>
      </c>
      <c r="F143" s="20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2">
        <v>0</v>
      </c>
      <c r="O143" s="15">
        <f>'[1]янв'!O144*2+'[1]март'!O144*4+'[1]июль'!O144*6</f>
        <v>0</v>
      </c>
      <c r="P143" s="15">
        <f>'[1]янв'!P144*2+'[1]март'!P144*4+'[1]июль'!P144*6</f>
        <v>0</v>
      </c>
      <c r="Q143" s="63"/>
      <c r="R143" s="15">
        <f>'[1]янв'!Q144*2+'[1]март'!Q144*4+'[1]июль'!Q144*6</f>
        <v>0</v>
      </c>
    </row>
    <row r="144" spans="1:18" ht="15.75" customHeight="1" hidden="1">
      <c r="A144" s="19" t="s">
        <v>126</v>
      </c>
      <c r="B144" s="3">
        <v>0</v>
      </c>
      <c r="C144" s="3">
        <v>0</v>
      </c>
      <c r="D144" s="3">
        <v>0</v>
      </c>
      <c r="E144" s="3">
        <v>0</v>
      </c>
      <c r="F144" s="20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2">
        <v>0</v>
      </c>
      <c r="O144" s="15">
        <f>'[1]янв'!O145*2+'[1]март'!O145*4+'[1]июль'!O145*6</f>
        <v>0</v>
      </c>
      <c r="P144" s="15">
        <f>'[1]янв'!P145*2+'[1]март'!P145*4+'[1]июль'!P145*6</f>
        <v>0</v>
      </c>
      <c r="Q144" s="63"/>
      <c r="R144" s="15">
        <f>'[1]янв'!Q145*2+'[1]март'!Q145*4+'[1]июль'!Q145*6</f>
        <v>0</v>
      </c>
    </row>
    <row r="145" spans="1:18" ht="15.75" customHeight="1" hidden="1">
      <c r="A145" s="19" t="s">
        <v>81</v>
      </c>
      <c r="B145" s="3">
        <v>0</v>
      </c>
      <c r="C145" s="3">
        <v>0</v>
      </c>
      <c r="D145" s="3">
        <v>0</v>
      </c>
      <c r="E145" s="3">
        <v>0</v>
      </c>
      <c r="F145" s="20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2">
        <v>0</v>
      </c>
      <c r="O145" s="15">
        <f>'[1]янв'!O146*2+'[1]март'!O146*4+'[1]июль'!O146*6</f>
        <v>0</v>
      </c>
      <c r="P145" s="15">
        <f>'[1]янв'!P146*2+'[1]март'!P146*4+'[1]июль'!P146*6</f>
        <v>0</v>
      </c>
      <c r="Q145" s="63"/>
      <c r="R145" s="15">
        <f>'[1]янв'!Q146*2+'[1]март'!Q146*4+'[1]июль'!Q146*6</f>
        <v>0</v>
      </c>
    </row>
    <row r="146" spans="1:18" ht="15.75" customHeight="1" hidden="1">
      <c r="A146" s="19" t="s">
        <v>127</v>
      </c>
      <c r="B146" s="3">
        <v>0</v>
      </c>
      <c r="C146" s="3">
        <v>0</v>
      </c>
      <c r="D146" s="3">
        <v>0</v>
      </c>
      <c r="E146" s="3">
        <v>0</v>
      </c>
      <c r="F146" s="20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2">
        <v>0</v>
      </c>
      <c r="O146" s="15">
        <f>'[1]янв'!O147*2+'[1]март'!O147*4+'[1]июль'!O147*6</f>
        <v>0</v>
      </c>
      <c r="P146" s="15">
        <f>'[1]янв'!P147*2+'[1]март'!P147*4+'[1]июль'!P147*6</f>
        <v>0</v>
      </c>
      <c r="Q146" s="63"/>
      <c r="R146" s="15">
        <f>'[1]янв'!Q147*2+'[1]март'!Q147*4+'[1]июль'!Q147*6</f>
        <v>0</v>
      </c>
    </row>
    <row r="147" spans="1:18" ht="15.75" customHeight="1" hidden="1">
      <c r="A147" s="19" t="s">
        <v>128</v>
      </c>
      <c r="B147" s="3">
        <v>0</v>
      </c>
      <c r="C147" s="3">
        <v>0</v>
      </c>
      <c r="D147" s="3">
        <v>0</v>
      </c>
      <c r="E147" s="3">
        <v>0</v>
      </c>
      <c r="F147" s="20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2">
        <v>0</v>
      </c>
      <c r="O147" s="15">
        <f>'[1]янв'!O148*2+'[1]март'!O148*4+'[1]июль'!O148*6</f>
        <v>0</v>
      </c>
      <c r="P147" s="15">
        <f>'[1]янв'!P148*2+'[1]март'!P148*4+'[1]июль'!P148*6</f>
        <v>0</v>
      </c>
      <c r="Q147" s="63"/>
      <c r="R147" s="15">
        <f>'[1]янв'!Q148*2+'[1]март'!Q148*4+'[1]июль'!Q148*6</f>
        <v>0</v>
      </c>
    </row>
    <row r="148" spans="1:18" ht="15.75" customHeight="1" hidden="1">
      <c r="A148" s="19" t="s">
        <v>129</v>
      </c>
      <c r="B148" s="3">
        <v>0</v>
      </c>
      <c r="C148" s="3">
        <v>0</v>
      </c>
      <c r="D148" s="3">
        <v>0</v>
      </c>
      <c r="E148" s="3">
        <v>0</v>
      </c>
      <c r="F148" s="20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2">
        <v>0</v>
      </c>
      <c r="O148" s="15">
        <f>'[1]янв'!O149*2+'[1]март'!O149*4+'[1]июль'!O149*6</f>
        <v>0</v>
      </c>
      <c r="P148" s="15">
        <f>'[1]янв'!P149*2+'[1]март'!P149*4+'[1]июль'!P149*6</f>
        <v>0</v>
      </c>
      <c r="Q148" s="63"/>
      <c r="R148" s="15">
        <f>'[1]янв'!Q149*2+'[1]март'!Q149*4+'[1]июль'!Q149*6</f>
        <v>0</v>
      </c>
    </row>
    <row r="149" spans="1:18" ht="15.75" customHeight="1" hidden="1">
      <c r="A149" s="19" t="s">
        <v>130</v>
      </c>
      <c r="B149" s="3">
        <v>0</v>
      </c>
      <c r="C149" s="3">
        <v>0</v>
      </c>
      <c r="D149" s="3">
        <v>0</v>
      </c>
      <c r="E149" s="3">
        <v>0</v>
      </c>
      <c r="F149" s="20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2">
        <v>0</v>
      </c>
      <c r="O149" s="15">
        <f>'[1]янв'!O150*2+'[1]март'!O150*4+'[1]июль'!O150*6</f>
        <v>0</v>
      </c>
      <c r="P149" s="15">
        <f>'[1]янв'!P150*2+'[1]март'!P150*4+'[1]июль'!P150*6</f>
        <v>0</v>
      </c>
      <c r="Q149" s="63"/>
      <c r="R149" s="15">
        <f>'[1]янв'!Q150*2+'[1]март'!Q150*4+'[1]июль'!Q150*6</f>
        <v>0</v>
      </c>
    </row>
    <row r="150" spans="1:18" ht="15.75" customHeight="1" hidden="1">
      <c r="A150" s="19" t="s">
        <v>131</v>
      </c>
      <c r="B150" s="3">
        <v>0</v>
      </c>
      <c r="C150" s="3">
        <v>0</v>
      </c>
      <c r="D150" s="3">
        <v>0</v>
      </c>
      <c r="E150" s="3">
        <v>0</v>
      </c>
      <c r="F150" s="20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2">
        <v>0</v>
      </c>
      <c r="O150" s="15">
        <f>'[1]янв'!O151*2+'[1]март'!O151*4+'[1]июль'!O151*6</f>
        <v>0</v>
      </c>
      <c r="P150" s="15">
        <f>'[1]янв'!P151*2+'[1]март'!P151*4+'[1]июль'!P151*6</f>
        <v>0</v>
      </c>
      <c r="Q150" s="63"/>
      <c r="R150" s="15">
        <f>'[1]янв'!Q151*2+'[1]март'!Q151*4+'[1]июль'!Q151*6</f>
        <v>0</v>
      </c>
    </row>
    <row r="151" spans="1:18" ht="15.75" customHeight="1" hidden="1">
      <c r="A151" s="19" t="s">
        <v>132</v>
      </c>
      <c r="B151" s="3">
        <v>0</v>
      </c>
      <c r="C151" s="3">
        <v>0</v>
      </c>
      <c r="D151" s="3">
        <v>0</v>
      </c>
      <c r="E151" s="3">
        <v>0</v>
      </c>
      <c r="F151" s="20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2">
        <v>0</v>
      </c>
      <c r="O151" s="15">
        <f>'[1]янв'!O152*2+'[1]март'!O152*4+'[1]июль'!O152*6</f>
        <v>0</v>
      </c>
      <c r="P151" s="15">
        <f>'[1]янв'!P152*2+'[1]март'!P152*4+'[1]июль'!P152*6</f>
        <v>0</v>
      </c>
      <c r="Q151" s="63"/>
      <c r="R151" s="15">
        <f>'[1]янв'!Q152*2+'[1]март'!Q152*4+'[1]июль'!Q152*6</f>
        <v>0</v>
      </c>
    </row>
    <row r="152" spans="1:18" ht="15.75" customHeight="1" hidden="1">
      <c r="A152" s="19" t="s">
        <v>133</v>
      </c>
      <c r="B152" s="3">
        <v>0</v>
      </c>
      <c r="C152" s="3">
        <v>0</v>
      </c>
      <c r="D152" s="3">
        <v>0</v>
      </c>
      <c r="E152" s="3">
        <v>0</v>
      </c>
      <c r="F152" s="20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2">
        <v>0</v>
      </c>
      <c r="O152" s="15">
        <f>'[1]янв'!O153*2+'[1]март'!O153*4+'[1]июль'!O153*6</f>
        <v>0</v>
      </c>
      <c r="P152" s="15">
        <f>'[1]янв'!P153*2+'[1]март'!P153*4+'[1]июль'!P153*6</f>
        <v>0</v>
      </c>
      <c r="Q152" s="63"/>
      <c r="R152" s="15">
        <f>'[1]янв'!Q153*2+'[1]март'!Q153*4+'[1]июль'!Q153*6</f>
        <v>0</v>
      </c>
    </row>
    <row r="153" spans="1:18" ht="15.75" customHeight="1" hidden="1">
      <c r="A153" s="19" t="s">
        <v>134</v>
      </c>
      <c r="B153" s="3">
        <v>0</v>
      </c>
      <c r="C153" s="3">
        <v>0</v>
      </c>
      <c r="D153" s="3">
        <v>0</v>
      </c>
      <c r="E153" s="3">
        <v>0</v>
      </c>
      <c r="F153" s="20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2">
        <v>0</v>
      </c>
      <c r="O153" s="15">
        <f>'[1]янв'!O154*2+'[1]март'!O154*4+'[1]июль'!O154*6</f>
        <v>0</v>
      </c>
      <c r="P153" s="15">
        <f>'[1]янв'!P154*2+'[1]март'!P154*4+'[1]июль'!P154*6</f>
        <v>0</v>
      </c>
      <c r="Q153" s="63"/>
      <c r="R153" s="15">
        <f>'[1]янв'!Q154*2+'[1]март'!Q154*4+'[1]июль'!Q154*6</f>
        <v>0</v>
      </c>
    </row>
    <row r="154" spans="1:18" ht="15.75" customHeight="1" hidden="1">
      <c r="A154" s="19" t="s">
        <v>135</v>
      </c>
      <c r="B154" s="3">
        <v>0</v>
      </c>
      <c r="C154" s="3">
        <v>0</v>
      </c>
      <c r="D154" s="3">
        <v>0</v>
      </c>
      <c r="E154" s="3">
        <v>0</v>
      </c>
      <c r="F154" s="20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2">
        <v>0</v>
      </c>
      <c r="O154" s="15">
        <f>'[1]янв'!O155*2+'[1]март'!O155*4+'[1]июль'!O155*6</f>
        <v>0</v>
      </c>
      <c r="P154" s="15">
        <f>'[1]янв'!P155*2+'[1]март'!P155*4+'[1]июль'!P155*6</f>
        <v>0</v>
      </c>
      <c r="Q154" s="63"/>
      <c r="R154" s="15">
        <f>'[1]янв'!Q155*2+'[1]март'!Q155*4+'[1]июль'!Q155*6</f>
        <v>0</v>
      </c>
    </row>
    <row r="155" spans="1:18" ht="15.75" customHeight="1" hidden="1">
      <c r="A155" s="19" t="s">
        <v>136</v>
      </c>
      <c r="B155" s="3">
        <v>0</v>
      </c>
      <c r="C155" s="3">
        <v>0</v>
      </c>
      <c r="D155" s="3">
        <v>0</v>
      </c>
      <c r="E155" s="3">
        <v>0</v>
      </c>
      <c r="F155" s="20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2">
        <v>0</v>
      </c>
      <c r="O155" s="15">
        <f>'[1]янв'!O156*2+'[1]март'!O156*4+'[1]июль'!O156*6</f>
        <v>0</v>
      </c>
      <c r="P155" s="15">
        <f>'[1]янв'!P156*2+'[1]март'!P156*4+'[1]июль'!P156*6</f>
        <v>0</v>
      </c>
      <c r="Q155" s="63"/>
      <c r="R155" s="15">
        <f>'[1]янв'!Q156*2+'[1]март'!Q156*4+'[1]июль'!Q156*6</f>
        <v>0</v>
      </c>
    </row>
    <row r="156" spans="1:18" ht="15.75" customHeight="1" hidden="1">
      <c r="A156" s="17" t="s">
        <v>137</v>
      </c>
      <c r="B156" s="18">
        <f>SUM(C156:N156)</f>
        <v>0</v>
      </c>
      <c r="C156" s="18">
        <f aca="true" t="shared" si="31" ref="C156:N156">C157+C162+C167+C168+C169+C170+C171+C172+C173+C174+C175</f>
        <v>0</v>
      </c>
      <c r="D156" s="18">
        <f t="shared" si="31"/>
        <v>0</v>
      </c>
      <c r="E156" s="18">
        <f t="shared" si="31"/>
        <v>0</v>
      </c>
      <c r="F156" s="27">
        <f t="shared" si="31"/>
        <v>0</v>
      </c>
      <c r="G156" s="28">
        <f t="shared" si="31"/>
        <v>0</v>
      </c>
      <c r="H156" s="28">
        <f t="shared" si="31"/>
        <v>0</v>
      </c>
      <c r="I156" s="28">
        <f t="shared" si="31"/>
        <v>0</v>
      </c>
      <c r="J156" s="28">
        <f t="shared" si="31"/>
        <v>0</v>
      </c>
      <c r="K156" s="28">
        <f t="shared" si="31"/>
        <v>0</v>
      </c>
      <c r="L156" s="28">
        <f t="shared" si="31"/>
        <v>0</v>
      </c>
      <c r="M156" s="28">
        <f t="shared" si="31"/>
        <v>0</v>
      </c>
      <c r="N156" s="29">
        <f t="shared" si="31"/>
        <v>0</v>
      </c>
      <c r="O156" s="15">
        <f>'[1]янв'!O157*2+'[1]март'!O157*4+'[1]июль'!O157*6</f>
        <v>0</v>
      </c>
      <c r="P156" s="15">
        <f>'[1]янв'!P157*2+'[1]март'!P157*4+'[1]июль'!P157*6</f>
        <v>0</v>
      </c>
      <c r="Q156" s="63"/>
      <c r="R156" s="15">
        <f>'[1]янв'!Q157*2+'[1]март'!Q157*4+'[1]июль'!Q157*6</f>
        <v>0</v>
      </c>
    </row>
    <row r="157" spans="1:18" ht="15.75" customHeight="1" hidden="1">
      <c r="A157" s="30" t="s">
        <v>122</v>
      </c>
      <c r="B157" s="31">
        <f>SUM(C157:N157)</f>
        <v>0</v>
      </c>
      <c r="C157" s="31">
        <f aca="true" t="shared" si="32" ref="C157:N157">C158+C159+C160+C161</f>
        <v>0</v>
      </c>
      <c r="D157" s="31">
        <f t="shared" si="32"/>
        <v>0</v>
      </c>
      <c r="E157" s="31">
        <f t="shared" si="32"/>
        <v>0</v>
      </c>
      <c r="F157" s="32">
        <f t="shared" si="32"/>
        <v>0</v>
      </c>
      <c r="G157" s="33">
        <f t="shared" si="32"/>
        <v>0</v>
      </c>
      <c r="H157" s="33">
        <f t="shared" si="32"/>
        <v>0</v>
      </c>
      <c r="I157" s="33">
        <f t="shared" si="32"/>
        <v>0</v>
      </c>
      <c r="J157" s="33">
        <f t="shared" si="32"/>
        <v>0</v>
      </c>
      <c r="K157" s="33">
        <f t="shared" si="32"/>
        <v>0</v>
      </c>
      <c r="L157" s="33">
        <f t="shared" si="32"/>
        <v>0</v>
      </c>
      <c r="M157" s="33">
        <f t="shared" si="32"/>
        <v>0</v>
      </c>
      <c r="N157" s="34">
        <f t="shared" si="32"/>
        <v>0</v>
      </c>
      <c r="O157" s="15">
        <f>'[1]янв'!O158*2+'[1]март'!O158*4+'[1]июль'!O158*6</f>
        <v>0</v>
      </c>
      <c r="P157" s="15">
        <f>'[1]янв'!P158*2+'[1]март'!P158*4+'[1]июль'!P158*6</f>
        <v>0</v>
      </c>
      <c r="Q157" s="63"/>
      <c r="R157" s="15">
        <f>'[1]янв'!Q158*2+'[1]март'!Q158*4+'[1]июль'!Q158*6</f>
        <v>0</v>
      </c>
    </row>
    <row r="158" spans="1:18" ht="15.75" customHeight="1" hidden="1">
      <c r="A158" s="19" t="s">
        <v>73</v>
      </c>
      <c r="B158" s="3">
        <f>SUM(C158:N158)</f>
        <v>0</v>
      </c>
      <c r="C158" s="3"/>
      <c r="D158" s="3"/>
      <c r="E158" s="3"/>
      <c r="F158" s="20"/>
      <c r="G158" s="21"/>
      <c r="H158" s="21">
        <v>0</v>
      </c>
      <c r="I158" s="21"/>
      <c r="J158" s="21"/>
      <c r="K158" s="21"/>
      <c r="L158" s="21"/>
      <c r="M158" s="21"/>
      <c r="N158" s="22"/>
      <c r="O158" s="15">
        <f>'[1]янв'!O159*2+'[1]март'!O159*4+'[1]июль'!O159*6</f>
        <v>0</v>
      </c>
      <c r="P158" s="15">
        <f>'[1]янв'!P159*2+'[1]март'!P159*4+'[1]июль'!P159*6</f>
        <v>0</v>
      </c>
      <c r="Q158" s="63"/>
      <c r="R158" s="15">
        <f>'[1]янв'!Q159*2+'[1]март'!Q159*4+'[1]июль'!Q159*6</f>
        <v>0</v>
      </c>
    </row>
    <row r="159" spans="1:18" ht="15.75" customHeight="1" hidden="1">
      <c r="A159" s="19" t="s">
        <v>106</v>
      </c>
      <c r="B159" s="3">
        <f>SUM(C159:N159)</f>
        <v>0</v>
      </c>
      <c r="C159" s="3"/>
      <c r="D159" s="3"/>
      <c r="E159" s="3"/>
      <c r="F159" s="20"/>
      <c r="G159" s="21"/>
      <c r="H159" s="21">
        <v>0</v>
      </c>
      <c r="I159" s="21"/>
      <c r="J159" s="21"/>
      <c r="K159" s="21"/>
      <c r="L159" s="21"/>
      <c r="M159" s="21"/>
      <c r="N159" s="22"/>
      <c r="O159" s="15">
        <f>'[1]янв'!O160*2+'[1]март'!O160*4+'[1]июль'!O160*6</f>
        <v>0</v>
      </c>
      <c r="P159" s="15">
        <f>'[1]янв'!P160*2+'[1]март'!P160*4+'[1]июль'!P160*6</f>
        <v>0</v>
      </c>
      <c r="Q159" s="63"/>
      <c r="R159" s="15">
        <f>'[1]янв'!Q160*2+'[1]март'!Q160*4+'[1]июль'!Q160*6</f>
        <v>0</v>
      </c>
    </row>
    <row r="160" spans="1:18" ht="15.75" customHeight="1" hidden="1">
      <c r="A160" s="19" t="s">
        <v>123</v>
      </c>
      <c r="B160" s="3">
        <f>SUM(C160:N160)</f>
        <v>0</v>
      </c>
      <c r="C160" s="3"/>
      <c r="D160" s="3"/>
      <c r="E160" s="3"/>
      <c r="F160" s="20"/>
      <c r="G160" s="21"/>
      <c r="H160" s="21">
        <v>0</v>
      </c>
      <c r="I160" s="21"/>
      <c r="J160" s="21"/>
      <c r="K160" s="21"/>
      <c r="L160" s="21"/>
      <c r="M160" s="21"/>
      <c r="N160" s="22"/>
      <c r="O160" s="15">
        <f>'[1]янв'!O161*2+'[1]март'!O161*4+'[1]июль'!O161*6</f>
        <v>0</v>
      </c>
      <c r="P160" s="15">
        <f>'[1]янв'!P161*2+'[1]март'!P161*4+'[1]июль'!P161*6</f>
        <v>0</v>
      </c>
      <c r="Q160" s="63"/>
      <c r="R160" s="15">
        <f>'[1]янв'!Q161*2+'[1]март'!Q161*4+'[1]июль'!Q161*6</f>
        <v>0</v>
      </c>
    </row>
    <row r="161" spans="1:18" ht="15.75" customHeight="1" hidden="1">
      <c r="A161" s="19" t="s">
        <v>76</v>
      </c>
      <c r="B161" s="3">
        <v>0</v>
      </c>
      <c r="C161" s="3">
        <v>0</v>
      </c>
      <c r="D161" s="3">
        <v>0</v>
      </c>
      <c r="E161" s="3">
        <v>0</v>
      </c>
      <c r="F161" s="20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2">
        <v>0</v>
      </c>
      <c r="O161" s="15">
        <f>'[1]янв'!O162*2+'[1]март'!O162*4+'[1]июль'!O162*6</f>
        <v>0</v>
      </c>
      <c r="P161" s="15">
        <f>'[1]янв'!P162*2+'[1]март'!P162*4+'[1]июль'!P162*6</f>
        <v>0</v>
      </c>
      <c r="Q161" s="63"/>
      <c r="R161" s="15">
        <f>'[1]янв'!Q162*2+'[1]март'!Q162*4+'[1]июль'!Q162*6</f>
        <v>0</v>
      </c>
    </row>
    <row r="162" spans="1:18" ht="15.75" customHeight="1" hidden="1">
      <c r="A162" s="30" t="s">
        <v>124</v>
      </c>
      <c r="B162" s="31">
        <f>SUM(C162:N162)</f>
        <v>0</v>
      </c>
      <c r="C162" s="31">
        <f aca="true" t="shared" si="33" ref="C162:N162">C163+C164+C165+C166</f>
        <v>0</v>
      </c>
      <c r="D162" s="31">
        <f t="shared" si="33"/>
        <v>0</v>
      </c>
      <c r="E162" s="31">
        <f t="shared" si="33"/>
        <v>0</v>
      </c>
      <c r="F162" s="32">
        <f t="shared" si="33"/>
        <v>0</v>
      </c>
      <c r="G162" s="33">
        <f t="shared" si="33"/>
        <v>0</v>
      </c>
      <c r="H162" s="33">
        <f t="shared" si="33"/>
        <v>0</v>
      </c>
      <c r="I162" s="33">
        <f t="shared" si="33"/>
        <v>0</v>
      </c>
      <c r="J162" s="33">
        <f t="shared" si="33"/>
        <v>0</v>
      </c>
      <c r="K162" s="33">
        <f t="shared" si="33"/>
        <v>0</v>
      </c>
      <c r="L162" s="33">
        <f t="shared" si="33"/>
        <v>0</v>
      </c>
      <c r="M162" s="33">
        <f t="shared" si="33"/>
        <v>0</v>
      </c>
      <c r="N162" s="34">
        <f t="shared" si="33"/>
        <v>0</v>
      </c>
      <c r="O162" s="15">
        <f>'[1]янв'!O163*2+'[1]март'!O163*4+'[1]июль'!O163*6</f>
        <v>0</v>
      </c>
      <c r="P162" s="15">
        <f>'[1]янв'!P163*2+'[1]март'!P163*4+'[1]июль'!P163*6</f>
        <v>0</v>
      </c>
      <c r="Q162" s="63"/>
      <c r="R162" s="15">
        <f>'[1]янв'!Q163*2+'[1]март'!Q163*4+'[1]июль'!Q163*6</f>
        <v>0</v>
      </c>
    </row>
    <row r="163" spans="1:18" ht="15.75" customHeight="1" hidden="1">
      <c r="A163" s="19" t="s">
        <v>78</v>
      </c>
      <c r="B163" s="3">
        <v>0</v>
      </c>
      <c r="C163" s="3">
        <v>0</v>
      </c>
      <c r="D163" s="3">
        <v>0</v>
      </c>
      <c r="E163" s="3">
        <v>0</v>
      </c>
      <c r="F163" s="20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2">
        <v>0</v>
      </c>
      <c r="O163" s="15">
        <f>'[1]янв'!O164*2+'[1]март'!O164*4+'[1]июль'!O164*6</f>
        <v>0</v>
      </c>
      <c r="P163" s="15">
        <f>'[1]янв'!P164*2+'[1]март'!P164*4+'[1]июль'!P164*6</f>
        <v>0</v>
      </c>
      <c r="Q163" s="63"/>
      <c r="R163" s="15">
        <f>'[1]янв'!Q164*2+'[1]март'!Q164*4+'[1]июль'!Q164*6</f>
        <v>0</v>
      </c>
    </row>
    <row r="164" spans="1:18" ht="15.75" customHeight="1" hidden="1">
      <c r="A164" s="19" t="s">
        <v>125</v>
      </c>
      <c r="B164" s="3">
        <v>0</v>
      </c>
      <c r="C164" s="3">
        <v>0</v>
      </c>
      <c r="D164" s="3">
        <v>0</v>
      </c>
      <c r="E164" s="3">
        <v>0</v>
      </c>
      <c r="F164" s="20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2">
        <v>0</v>
      </c>
      <c r="O164" s="15">
        <f>'[1]янв'!O165*2+'[1]март'!O165*4+'[1]июль'!O165*6</f>
        <v>0</v>
      </c>
      <c r="P164" s="15">
        <f>'[1]янв'!P165*2+'[1]март'!P165*4+'[1]июль'!P165*6</f>
        <v>0</v>
      </c>
      <c r="Q164" s="63"/>
      <c r="R164" s="15">
        <f>'[1]янв'!Q165*2+'[1]март'!Q165*4+'[1]июль'!Q165*6</f>
        <v>0</v>
      </c>
    </row>
    <row r="165" spans="1:18" ht="15.75" customHeight="1" hidden="1">
      <c r="A165" s="19" t="s">
        <v>126</v>
      </c>
      <c r="B165" s="3">
        <v>0</v>
      </c>
      <c r="C165" s="3">
        <v>0</v>
      </c>
      <c r="D165" s="3">
        <v>0</v>
      </c>
      <c r="E165" s="3">
        <v>0</v>
      </c>
      <c r="F165" s="20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2">
        <v>0</v>
      </c>
      <c r="O165" s="15">
        <f>'[1]янв'!O166*2+'[1]март'!O166*4+'[1]июль'!O166*6</f>
        <v>0</v>
      </c>
      <c r="P165" s="15">
        <f>'[1]янв'!P166*2+'[1]март'!P166*4+'[1]июль'!P166*6</f>
        <v>0</v>
      </c>
      <c r="Q165" s="63"/>
      <c r="R165" s="15">
        <f>'[1]янв'!Q166*2+'[1]март'!Q166*4+'[1]июль'!Q166*6</f>
        <v>0</v>
      </c>
    </row>
    <row r="166" spans="1:18" ht="15.75" customHeight="1" hidden="1">
      <c r="A166" s="19" t="s">
        <v>81</v>
      </c>
      <c r="B166" s="3">
        <v>0</v>
      </c>
      <c r="C166" s="3">
        <v>0</v>
      </c>
      <c r="D166" s="3">
        <v>0</v>
      </c>
      <c r="E166" s="3">
        <v>0</v>
      </c>
      <c r="F166" s="20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2">
        <v>0</v>
      </c>
      <c r="O166" s="15">
        <f>'[1]янв'!O167*2+'[1]март'!O167*4+'[1]июль'!O167*6</f>
        <v>0</v>
      </c>
      <c r="P166" s="15">
        <f>'[1]янв'!P167*2+'[1]март'!P167*4+'[1]июль'!P167*6</f>
        <v>0</v>
      </c>
      <c r="Q166" s="63"/>
      <c r="R166" s="15">
        <f>'[1]янв'!Q167*2+'[1]март'!Q167*4+'[1]июль'!Q167*6</f>
        <v>0</v>
      </c>
    </row>
    <row r="167" spans="1:18" ht="15.75" customHeight="1" hidden="1">
      <c r="A167" s="19" t="s">
        <v>127</v>
      </c>
      <c r="B167" s="3">
        <v>0</v>
      </c>
      <c r="C167" s="3">
        <v>0</v>
      </c>
      <c r="D167" s="3">
        <v>0</v>
      </c>
      <c r="E167" s="3">
        <v>0</v>
      </c>
      <c r="F167" s="20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2">
        <v>0</v>
      </c>
      <c r="O167" s="15">
        <f>'[1]янв'!O168*2+'[1]март'!O168*4+'[1]июль'!O168*6</f>
        <v>0</v>
      </c>
      <c r="P167" s="15">
        <f>'[1]янв'!P168*2+'[1]март'!P168*4+'[1]июль'!P168*6</f>
        <v>0</v>
      </c>
      <c r="Q167" s="63"/>
      <c r="R167" s="15">
        <f>'[1]янв'!Q168*2+'[1]март'!Q168*4+'[1]июль'!Q168*6</f>
        <v>0</v>
      </c>
    </row>
    <row r="168" spans="1:18" ht="15.75" customHeight="1" hidden="1">
      <c r="A168" s="19" t="s">
        <v>128</v>
      </c>
      <c r="B168" s="3">
        <v>0</v>
      </c>
      <c r="C168" s="3">
        <v>0</v>
      </c>
      <c r="D168" s="3">
        <v>0</v>
      </c>
      <c r="E168" s="3">
        <v>0</v>
      </c>
      <c r="F168" s="20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2">
        <v>0</v>
      </c>
      <c r="O168" s="15">
        <f>'[1]янв'!O169*2+'[1]март'!O169*4+'[1]июль'!O169*6</f>
        <v>0</v>
      </c>
      <c r="P168" s="15">
        <f>'[1]янв'!P169*2+'[1]март'!P169*4+'[1]июль'!P169*6</f>
        <v>0</v>
      </c>
      <c r="Q168" s="63"/>
      <c r="R168" s="15">
        <f>'[1]янв'!Q169*2+'[1]март'!Q169*4+'[1]июль'!Q169*6</f>
        <v>0</v>
      </c>
    </row>
    <row r="169" spans="1:18" ht="15.75" customHeight="1" hidden="1">
      <c r="A169" s="19" t="s">
        <v>138</v>
      </c>
      <c r="B169" s="3">
        <v>0</v>
      </c>
      <c r="C169" s="3">
        <v>0</v>
      </c>
      <c r="D169" s="3">
        <v>0</v>
      </c>
      <c r="E169" s="3">
        <v>0</v>
      </c>
      <c r="F169" s="20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2">
        <v>0</v>
      </c>
      <c r="O169" s="15">
        <f>'[1]янв'!O170*2+'[1]март'!O170*4+'[1]июль'!O170*6</f>
        <v>0</v>
      </c>
      <c r="P169" s="15">
        <f>'[1]янв'!P170*2+'[1]март'!P170*4+'[1]июль'!P170*6</f>
        <v>0</v>
      </c>
      <c r="Q169" s="63"/>
      <c r="R169" s="15">
        <f>'[1]янв'!Q170*2+'[1]март'!Q170*4+'[1]июль'!Q170*6</f>
        <v>0</v>
      </c>
    </row>
    <row r="170" spans="1:18" ht="15.75" customHeight="1" hidden="1">
      <c r="A170" s="19" t="s">
        <v>139</v>
      </c>
      <c r="B170" s="3">
        <v>0</v>
      </c>
      <c r="C170" s="3">
        <v>0</v>
      </c>
      <c r="D170" s="3">
        <v>0</v>
      </c>
      <c r="E170" s="3">
        <v>0</v>
      </c>
      <c r="F170" s="20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2">
        <v>0</v>
      </c>
      <c r="O170" s="15">
        <f>'[1]янв'!O171*2+'[1]март'!O171*4+'[1]июль'!O171*6</f>
        <v>0</v>
      </c>
      <c r="P170" s="15">
        <f>'[1]янв'!P171*2+'[1]март'!P171*4+'[1]июль'!P171*6</f>
        <v>0</v>
      </c>
      <c r="Q170" s="63"/>
      <c r="R170" s="15">
        <f>'[1]янв'!Q171*2+'[1]март'!Q171*4+'[1]июль'!Q171*6</f>
        <v>0</v>
      </c>
    </row>
    <row r="171" spans="1:18" ht="15.75" customHeight="1" hidden="1">
      <c r="A171" s="19" t="s">
        <v>140</v>
      </c>
      <c r="B171" s="3">
        <v>0</v>
      </c>
      <c r="C171" s="3">
        <v>0</v>
      </c>
      <c r="D171" s="3">
        <v>0</v>
      </c>
      <c r="E171" s="3">
        <v>0</v>
      </c>
      <c r="F171" s="20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2">
        <v>0</v>
      </c>
      <c r="O171" s="15">
        <f>'[1]янв'!O172*2+'[1]март'!O172*4+'[1]июль'!O172*6</f>
        <v>0</v>
      </c>
      <c r="P171" s="15">
        <f>'[1]янв'!P172*2+'[1]март'!P172*4+'[1]июль'!P172*6</f>
        <v>0</v>
      </c>
      <c r="Q171" s="63"/>
      <c r="R171" s="15">
        <f>'[1]янв'!Q172*2+'[1]март'!Q172*4+'[1]июль'!Q172*6</f>
        <v>0</v>
      </c>
    </row>
    <row r="172" spans="1:18" ht="15.75" customHeight="1" hidden="1">
      <c r="A172" s="19" t="s">
        <v>141</v>
      </c>
      <c r="B172" s="3">
        <v>0</v>
      </c>
      <c r="C172" s="3">
        <v>0</v>
      </c>
      <c r="D172" s="3">
        <v>0</v>
      </c>
      <c r="E172" s="3">
        <v>0</v>
      </c>
      <c r="F172" s="20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2">
        <v>0</v>
      </c>
      <c r="O172" s="15">
        <f>'[1]янв'!O173*2+'[1]март'!O173*4+'[1]июль'!O173*6</f>
        <v>0</v>
      </c>
      <c r="P172" s="15">
        <f>'[1]янв'!P173*2+'[1]март'!P173*4+'[1]июль'!P173*6</f>
        <v>0</v>
      </c>
      <c r="Q172" s="63"/>
      <c r="R172" s="15">
        <f>'[1]янв'!Q173*2+'[1]март'!Q173*4+'[1]июль'!Q173*6</f>
        <v>0</v>
      </c>
    </row>
    <row r="173" spans="1:18" ht="15.75" customHeight="1" hidden="1">
      <c r="A173" s="19" t="s">
        <v>142</v>
      </c>
      <c r="B173" s="3">
        <v>0</v>
      </c>
      <c r="C173" s="3">
        <v>0</v>
      </c>
      <c r="D173" s="3">
        <v>0</v>
      </c>
      <c r="E173" s="3">
        <v>0</v>
      </c>
      <c r="F173" s="20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2">
        <v>0</v>
      </c>
      <c r="O173" s="15">
        <f>'[1]янв'!O174*2+'[1]март'!O174*4+'[1]июль'!O174*6</f>
        <v>0</v>
      </c>
      <c r="P173" s="15">
        <f>'[1]янв'!P174*2+'[1]март'!P174*4+'[1]июль'!P174*6</f>
        <v>0</v>
      </c>
      <c r="Q173" s="63"/>
      <c r="R173" s="15">
        <f>'[1]янв'!Q174*2+'[1]март'!Q174*4+'[1]июль'!Q174*6</f>
        <v>0</v>
      </c>
    </row>
    <row r="174" spans="1:18" ht="15.75" customHeight="1" hidden="1">
      <c r="A174" s="19" t="s">
        <v>143</v>
      </c>
      <c r="B174" s="3">
        <v>0</v>
      </c>
      <c r="C174" s="3">
        <v>0</v>
      </c>
      <c r="D174" s="3">
        <v>0</v>
      </c>
      <c r="E174" s="3">
        <v>0</v>
      </c>
      <c r="F174" s="20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2">
        <v>0</v>
      </c>
      <c r="O174" s="15">
        <f>'[1]янв'!O175*2+'[1]март'!O175*4+'[1]июль'!O175*6</f>
        <v>0</v>
      </c>
      <c r="P174" s="15">
        <f>'[1]янв'!P175*2+'[1]март'!P175*4+'[1]июль'!P175*6</f>
        <v>0</v>
      </c>
      <c r="Q174" s="63"/>
      <c r="R174" s="15">
        <f>'[1]янв'!Q175*2+'[1]март'!Q175*4+'[1]июль'!Q175*6</f>
        <v>0</v>
      </c>
    </row>
    <row r="175" spans="1:18" ht="15.75" customHeight="1" hidden="1">
      <c r="A175" s="19" t="s">
        <v>144</v>
      </c>
      <c r="B175" s="3">
        <v>0</v>
      </c>
      <c r="C175" s="3">
        <v>0</v>
      </c>
      <c r="D175" s="3">
        <v>0</v>
      </c>
      <c r="E175" s="3">
        <v>0</v>
      </c>
      <c r="F175" s="20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2">
        <v>0</v>
      </c>
      <c r="O175" s="15">
        <f>'[1]янв'!O176*2+'[1]март'!O176*4+'[1]июль'!O176*6</f>
        <v>0</v>
      </c>
      <c r="P175" s="15">
        <f>'[1]янв'!P176*2+'[1]март'!P176*4+'[1]июль'!P176*6</f>
        <v>0</v>
      </c>
      <c r="Q175" s="63"/>
      <c r="R175" s="15">
        <f>'[1]янв'!Q176*2+'[1]март'!Q176*4+'[1]июль'!Q176*6</f>
        <v>0</v>
      </c>
    </row>
    <row r="176" spans="1:18" ht="15.75" customHeight="1" hidden="1">
      <c r="A176" s="17" t="s">
        <v>145</v>
      </c>
      <c r="B176" s="18">
        <f>SUM(C176:N176)</f>
        <v>0</v>
      </c>
      <c r="C176" s="18">
        <f aca="true" t="shared" si="34" ref="C176:N176">C177+C182+C187+C188+C189+C190+C191+C192+C193+C194+C195</f>
        <v>0</v>
      </c>
      <c r="D176" s="18">
        <f t="shared" si="34"/>
        <v>0</v>
      </c>
      <c r="E176" s="18">
        <f t="shared" si="34"/>
        <v>0</v>
      </c>
      <c r="F176" s="27">
        <f t="shared" si="34"/>
        <v>0</v>
      </c>
      <c r="G176" s="28">
        <f t="shared" si="34"/>
        <v>0</v>
      </c>
      <c r="H176" s="28">
        <f t="shared" si="34"/>
        <v>0</v>
      </c>
      <c r="I176" s="28">
        <f t="shared" si="34"/>
        <v>0</v>
      </c>
      <c r="J176" s="28">
        <f t="shared" si="34"/>
        <v>0</v>
      </c>
      <c r="K176" s="28">
        <f t="shared" si="34"/>
        <v>0</v>
      </c>
      <c r="L176" s="28">
        <f t="shared" si="34"/>
        <v>0</v>
      </c>
      <c r="M176" s="28">
        <f t="shared" si="34"/>
        <v>0</v>
      </c>
      <c r="N176" s="29">
        <f t="shared" si="34"/>
        <v>0</v>
      </c>
      <c r="O176" s="15">
        <f>'[1]янв'!O177*2+'[1]март'!O177*4+'[1]июль'!O177*6</f>
        <v>0</v>
      </c>
      <c r="P176" s="15">
        <f>'[1]янв'!P177*2+'[1]март'!P177*4+'[1]июль'!P177*6</f>
        <v>0</v>
      </c>
      <c r="Q176" s="63"/>
      <c r="R176" s="15">
        <f>'[1]янв'!Q177*2+'[1]март'!Q177*4+'[1]июль'!Q177*6</f>
        <v>0</v>
      </c>
    </row>
    <row r="177" spans="1:18" ht="15.75" customHeight="1" hidden="1">
      <c r="A177" s="30" t="s">
        <v>122</v>
      </c>
      <c r="B177" s="31">
        <f>SUM(C177:N177)</f>
        <v>0</v>
      </c>
      <c r="C177" s="31">
        <f aca="true" t="shared" si="35" ref="C177:N177">C178+C179+C180+C181</f>
        <v>0</v>
      </c>
      <c r="D177" s="31">
        <f t="shared" si="35"/>
        <v>0</v>
      </c>
      <c r="E177" s="31">
        <f t="shared" si="35"/>
        <v>0</v>
      </c>
      <c r="F177" s="32">
        <f t="shared" si="35"/>
        <v>0</v>
      </c>
      <c r="G177" s="33">
        <f t="shared" si="35"/>
        <v>0</v>
      </c>
      <c r="H177" s="33">
        <f t="shared" si="35"/>
        <v>0</v>
      </c>
      <c r="I177" s="33">
        <f t="shared" si="35"/>
        <v>0</v>
      </c>
      <c r="J177" s="33">
        <f t="shared" si="35"/>
        <v>0</v>
      </c>
      <c r="K177" s="33">
        <f t="shared" si="35"/>
        <v>0</v>
      </c>
      <c r="L177" s="33">
        <f t="shared" si="35"/>
        <v>0</v>
      </c>
      <c r="M177" s="33">
        <f t="shared" si="35"/>
        <v>0</v>
      </c>
      <c r="N177" s="34">
        <f t="shared" si="35"/>
        <v>0</v>
      </c>
      <c r="O177" s="15">
        <f>'[1]янв'!O178*2+'[1]март'!O178*4+'[1]июль'!O178*6</f>
        <v>0</v>
      </c>
      <c r="P177" s="15">
        <f>'[1]янв'!P178*2+'[1]март'!P178*4+'[1]июль'!P178*6</f>
        <v>0</v>
      </c>
      <c r="Q177" s="63"/>
      <c r="R177" s="15">
        <f>'[1]янв'!Q178*2+'[1]март'!Q178*4+'[1]июль'!Q178*6</f>
        <v>0</v>
      </c>
    </row>
    <row r="178" spans="1:18" ht="15.75" customHeight="1" hidden="1">
      <c r="A178" s="19" t="s">
        <v>73</v>
      </c>
      <c r="B178" s="3">
        <v>0</v>
      </c>
      <c r="C178" s="3">
        <v>0</v>
      </c>
      <c r="D178" s="3">
        <v>0</v>
      </c>
      <c r="E178" s="3">
        <v>0</v>
      </c>
      <c r="F178" s="20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2">
        <v>0</v>
      </c>
      <c r="O178" s="15">
        <f>'[1]янв'!O179*2+'[1]март'!O179*4+'[1]июль'!O179*6</f>
        <v>0</v>
      </c>
      <c r="P178" s="15">
        <f>'[1]янв'!P179*2+'[1]март'!P179*4+'[1]июль'!P179*6</f>
        <v>0</v>
      </c>
      <c r="Q178" s="63"/>
      <c r="R178" s="15">
        <f>'[1]янв'!Q179*2+'[1]март'!Q179*4+'[1]июль'!Q179*6</f>
        <v>0</v>
      </c>
    </row>
    <row r="179" spans="1:18" ht="15.75" customHeight="1" hidden="1">
      <c r="A179" s="19" t="s">
        <v>106</v>
      </c>
      <c r="B179" s="3">
        <v>0</v>
      </c>
      <c r="C179" s="3">
        <v>0</v>
      </c>
      <c r="D179" s="3">
        <v>0</v>
      </c>
      <c r="E179" s="3">
        <v>0</v>
      </c>
      <c r="F179" s="20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2">
        <v>0</v>
      </c>
      <c r="O179" s="15">
        <f>'[1]янв'!O180*2+'[1]март'!O180*4+'[1]июль'!O180*6</f>
        <v>0</v>
      </c>
      <c r="P179" s="15">
        <f>'[1]янв'!P180*2+'[1]март'!P180*4+'[1]июль'!P180*6</f>
        <v>0</v>
      </c>
      <c r="Q179" s="63"/>
      <c r="R179" s="15">
        <f>'[1]янв'!Q180*2+'[1]март'!Q180*4+'[1]июль'!Q180*6</f>
        <v>0</v>
      </c>
    </row>
    <row r="180" spans="1:18" ht="15.75" customHeight="1" hidden="1">
      <c r="A180" s="19" t="s">
        <v>123</v>
      </c>
      <c r="B180" s="3">
        <v>0</v>
      </c>
      <c r="C180" s="3">
        <v>0</v>
      </c>
      <c r="D180" s="3">
        <v>0</v>
      </c>
      <c r="E180" s="3">
        <v>0</v>
      </c>
      <c r="F180" s="20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2">
        <v>0</v>
      </c>
      <c r="O180" s="15">
        <f>'[1]янв'!O181*2+'[1]март'!O181*4+'[1]июль'!O181*6</f>
        <v>0</v>
      </c>
      <c r="P180" s="15">
        <f>'[1]янв'!P181*2+'[1]март'!P181*4+'[1]июль'!P181*6</f>
        <v>0</v>
      </c>
      <c r="Q180" s="63"/>
      <c r="R180" s="15">
        <f>'[1]янв'!Q181*2+'[1]март'!Q181*4+'[1]июль'!Q181*6</f>
        <v>0</v>
      </c>
    </row>
    <row r="181" spans="1:18" ht="15.75" customHeight="1" hidden="1">
      <c r="A181" s="19" t="s">
        <v>76</v>
      </c>
      <c r="B181" s="3">
        <v>0</v>
      </c>
      <c r="C181" s="3">
        <v>0</v>
      </c>
      <c r="D181" s="3">
        <v>0</v>
      </c>
      <c r="E181" s="3">
        <v>0</v>
      </c>
      <c r="F181" s="20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2">
        <v>0</v>
      </c>
      <c r="O181" s="15">
        <f>'[1]янв'!O182*2+'[1]март'!O182*4+'[1]июль'!O182*6</f>
        <v>0</v>
      </c>
      <c r="P181" s="15">
        <f>'[1]янв'!P182*2+'[1]март'!P182*4+'[1]июль'!P182*6</f>
        <v>0</v>
      </c>
      <c r="Q181" s="63"/>
      <c r="R181" s="15">
        <f>'[1]янв'!Q182*2+'[1]март'!Q182*4+'[1]июль'!Q182*6</f>
        <v>0</v>
      </c>
    </row>
    <row r="182" spans="1:18" ht="15.75" customHeight="1" hidden="1">
      <c r="A182" s="30" t="s">
        <v>124</v>
      </c>
      <c r="B182" s="31">
        <f>SUM(C182:N182)</f>
        <v>0</v>
      </c>
      <c r="C182" s="31">
        <f aca="true" t="shared" si="36" ref="C182:N182">C183+C184+C185+C186</f>
        <v>0</v>
      </c>
      <c r="D182" s="31">
        <f t="shared" si="36"/>
        <v>0</v>
      </c>
      <c r="E182" s="31">
        <f t="shared" si="36"/>
        <v>0</v>
      </c>
      <c r="F182" s="32">
        <f t="shared" si="36"/>
        <v>0</v>
      </c>
      <c r="G182" s="33">
        <f t="shared" si="36"/>
        <v>0</v>
      </c>
      <c r="H182" s="33">
        <f t="shared" si="36"/>
        <v>0</v>
      </c>
      <c r="I182" s="33">
        <f t="shared" si="36"/>
        <v>0</v>
      </c>
      <c r="J182" s="33">
        <f t="shared" si="36"/>
        <v>0</v>
      </c>
      <c r="K182" s="33">
        <f t="shared" si="36"/>
        <v>0</v>
      </c>
      <c r="L182" s="33">
        <f t="shared" si="36"/>
        <v>0</v>
      </c>
      <c r="M182" s="33">
        <f t="shared" si="36"/>
        <v>0</v>
      </c>
      <c r="N182" s="34">
        <f t="shared" si="36"/>
        <v>0</v>
      </c>
      <c r="O182" s="15">
        <f>'[1]янв'!O183*2+'[1]март'!O183*4+'[1]июль'!O183*6</f>
        <v>0</v>
      </c>
      <c r="P182" s="15">
        <f>'[1]янв'!P183*2+'[1]март'!P183*4+'[1]июль'!P183*6</f>
        <v>0</v>
      </c>
      <c r="Q182" s="63"/>
      <c r="R182" s="15">
        <f>'[1]янв'!Q183*2+'[1]март'!Q183*4+'[1]июль'!Q183*6</f>
        <v>0</v>
      </c>
    </row>
    <row r="183" spans="1:18" ht="15.75" customHeight="1" hidden="1">
      <c r="A183" s="19" t="s">
        <v>78</v>
      </c>
      <c r="B183" s="3">
        <v>0</v>
      </c>
      <c r="C183" s="3">
        <v>0</v>
      </c>
      <c r="D183" s="3">
        <v>0</v>
      </c>
      <c r="E183" s="3">
        <v>0</v>
      </c>
      <c r="F183" s="20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2">
        <v>0</v>
      </c>
      <c r="O183" s="15">
        <f>'[1]янв'!O184*2+'[1]март'!O184*4+'[1]июль'!O184*6</f>
        <v>0</v>
      </c>
      <c r="P183" s="15">
        <f>'[1]янв'!P184*2+'[1]март'!P184*4+'[1]июль'!P184*6</f>
        <v>0</v>
      </c>
      <c r="Q183" s="63"/>
      <c r="R183" s="15">
        <f>'[1]янв'!Q184*2+'[1]март'!Q184*4+'[1]июль'!Q184*6</f>
        <v>0</v>
      </c>
    </row>
    <row r="184" spans="1:18" ht="15.75" customHeight="1" hidden="1">
      <c r="A184" s="19" t="s">
        <v>125</v>
      </c>
      <c r="B184" s="3">
        <v>0</v>
      </c>
      <c r="C184" s="3">
        <v>0</v>
      </c>
      <c r="D184" s="3">
        <v>0</v>
      </c>
      <c r="E184" s="3">
        <v>0</v>
      </c>
      <c r="F184" s="20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2">
        <v>0</v>
      </c>
      <c r="O184" s="15">
        <f>'[1]янв'!O185*2+'[1]март'!O185*4+'[1]июль'!O185*6</f>
        <v>0</v>
      </c>
      <c r="P184" s="15">
        <f>'[1]янв'!P185*2+'[1]март'!P185*4+'[1]июль'!P185*6</f>
        <v>0</v>
      </c>
      <c r="Q184" s="63"/>
      <c r="R184" s="15">
        <f>'[1]янв'!Q185*2+'[1]март'!Q185*4+'[1]июль'!Q185*6</f>
        <v>0</v>
      </c>
    </row>
    <row r="185" spans="1:18" ht="15.75" customHeight="1" hidden="1">
      <c r="A185" s="19" t="s">
        <v>126</v>
      </c>
      <c r="B185" s="3">
        <v>0</v>
      </c>
      <c r="C185" s="3">
        <v>0</v>
      </c>
      <c r="D185" s="3">
        <v>0</v>
      </c>
      <c r="E185" s="3">
        <v>0</v>
      </c>
      <c r="F185" s="20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2">
        <v>0</v>
      </c>
      <c r="O185" s="15">
        <f>'[1]янв'!O186*2+'[1]март'!O186*4+'[1]июль'!O186*6</f>
        <v>0</v>
      </c>
      <c r="P185" s="15">
        <f>'[1]янв'!P186*2+'[1]март'!P186*4+'[1]июль'!P186*6</f>
        <v>0</v>
      </c>
      <c r="Q185" s="63"/>
      <c r="R185" s="15">
        <f>'[1]янв'!Q186*2+'[1]март'!Q186*4+'[1]июль'!Q186*6</f>
        <v>0</v>
      </c>
    </row>
    <row r="186" spans="1:18" ht="15.75" customHeight="1" hidden="1">
      <c r="A186" s="19" t="s">
        <v>81</v>
      </c>
      <c r="B186" s="3">
        <v>0</v>
      </c>
      <c r="C186" s="3">
        <v>0</v>
      </c>
      <c r="D186" s="3">
        <v>0</v>
      </c>
      <c r="E186" s="3">
        <v>0</v>
      </c>
      <c r="F186" s="20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2">
        <v>0</v>
      </c>
      <c r="O186" s="15">
        <f>'[1]янв'!O187*2+'[1]март'!O187*4+'[1]июль'!O187*6</f>
        <v>0</v>
      </c>
      <c r="P186" s="15">
        <f>'[1]янв'!P187*2+'[1]март'!P187*4+'[1]июль'!P187*6</f>
        <v>0</v>
      </c>
      <c r="Q186" s="63"/>
      <c r="R186" s="15">
        <f>'[1]янв'!Q187*2+'[1]март'!Q187*4+'[1]июль'!Q187*6</f>
        <v>0</v>
      </c>
    </row>
    <row r="187" spans="1:18" ht="15.75" customHeight="1" hidden="1">
      <c r="A187" s="19" t="s">
        <v>127</v>
      </c>
      <c r="B187" s="3">
        <v>0</v>
      </c>
      <c r="C187" s="3">
        <v>0</v>
      </c>
      <c r="D187" s="3">
        <v>0</v>
      </c>
      <c r="E187" s="3">
        <v>0</v>
      </c>
      <c r="F187" s="20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2">
        <v>0</v>
      </c>
      <c r="O187" s="15">
        <f>'[1]янв'!O188*2+'[1]март'!O188*4+'[1]июль'!O188*6</f>
        <v>0</v>
      </c>
      <c r="P187" s="15">
        <f>'[1]янв'!P188*2+'[1]март'!P188*4+'[1]июль'!P188*6</f>
        <v>0</v>
      </c>
      <c r="Q187" s="63"/>
      <c r="R187" s="15">
        <f>'[1]янв'!Q188*2+'[1]март'!Q188*4+'[1]июль'!Q188*6</f>
        <v>0</v>
      </c>
    </row>
    <row r="188" spans="1:18" ht="15.75" customHeight="1" hidden="1">
      <c r="A188" s="19" t="s">
        <v>128</v>
      </c>
      <c r="B188" s="3">
        <v>0</v>
      </c>
      <c r="C188" s="3">
        <v>0</v>
      </c>
      <c r="D188" s="3">
        <v>0</v>
      </c>
      <c r="E188" s="3">
        <v>0</v>
      </c>
      <c r="F188" s="20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2">
        <v>0</v>
      </c>
      <c r="O188" s="15">
        <f>'[1]янв'!O189*2+'[1]март'!O189*4+'[1]июль'!O189*6</f>
        <v>0</v>
      </c>
      <c r="P188" s="15">
        <f>'[1]янв'!P189*2+'[1]март'!P189*4+'[1]июль'!P189*6</f>
        <v>0</v>
      </c>
      <c r="Q188" s="63"/>
      <c r="R188" s="15">
        <f>'[1]янв'!Q189*2+'[1]март'!Q189*4+'[1]июль'!Q189*6</f>
        <v>0</v>
      </c>
    </row>
    <row r="189" spans="1:18" ht="15.75" customHeight="1" hidden="1">
      <c r="A189" s="19" t="s">
        <v>138</v>
      </c>
      <c r="B189" s="3">
        <v>0</v>
      </c>
      <c r="C189" s="3">
        <v>0</v>
      </c>
      <c r="D189" s="3">
        <v>0</v>
      </c>
      <c r="E189" s="3">
        <v>0</v>
      </c>
      <c r="F189" s="20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2">
        <v>0</v>
      </c>
      <c r="O189" s="15">
        <f>'[1]янв'!O190*2+'[1]март'!O190*4+'[1]июль'!O190*6</f>
        <v>0</v>
      </c>
      <c r="P189" s="15">
        <f>'[1]янв'!P190*2+'[1]март'!P190*4+'[1]июль'!P190*6</f>
        <v>0</v>
      </c>
      <c r="Q189" s="63"/>
      <c r="R189" s="15">
        <f>'[1]янв'!Q190*2+'[1]март'!Q190*4+'[1]июль'!Q190*6</f>
        <v>0</v>
      </c>
    </row>
    <row r="190" spans="1:18" ht="15.75" customHeight="1" hidden="1">
      <c r="A190" s="19" t="s">
        <v>146</v>
      </c>
      <c r="B190" s="3">
        <v>0</v>
      </c>
      <c r="C190" s="3">
        <v>0</v>
      </c>
      <c r="D190" s="3">
        <v>0</v>
      </c>
      <c r="E190" s="3">
        <v>0</v>
      </c>
      <c r="F190" s="20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2">
        <v>0</v>
      </c>
      <c r="O190" s="15">
        <f>'[1]янв'!O191*2+'[1]март'!O191*4+'[1]июль'!O191*6</f>
        <v>0</v>
      </c>
      <c r="P190" s="15">
        <f>'[1]янв'!P191*2+'[1]март'!P191*4+'[1]июль'!P191*6</f>
        <v>0</v>
      </c>
      <c r="Q190" s="63"/>
      <c r="R190" s="15">
        <f>'[1]янв'!Q191*2+'[1]март'!Q191*4+'[1]июль'!Q191*6</f>
        <v>0</v>
      </c>
    </row>
    <row r="191" spans="1:18" ht="15.75" customHeight="1" hidden="1">
      <c r="A191" s="19" t="s">
        <v>147</v>
      </c>
      <c r="B191" s="3">
        <v>0</v>
      </c>
      <c r="C191" s="3">
        <v>0</v>
      </c>
      <c r="D191" s="3">
        <v>0</v>
      </c>
      <c r="E191" s="3">
        <v>0</v>
      </c>
      <c r="F191" s="20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2">
        <v>0</v>
      </c>
      <c r="O191" s="15">
        <f>'[1]янв'!O192*2+'[1]март'!O192*4+'[1]июль'!O192*6</f>
        <v>0</v>
      </c>
      <c r="P191" s="15">
        <f>'[1]янв'!P192*2+'[1]март'!P192*4+'[1]июль'!P192*6</f>
        <v>0</v>
      </c>
      <c r="Q191" s="63"/>
      <c r="R191" s="15">
        <f>'[1]янв'!Q192*2+'[1]март'!Q192*4+'[1]июль'!Q192*6</f>
        <v>0</v>
      </c>
    </row>
    <row r="192" spans="1:18" ht="15.75" customHeight="1" hidden="1">
      <c r="A192" s="19" t="s">
        <v>141</v>
      </c>
      <c r="B192" s="3">
        <v>0</v>
      </c>
      <c r="C192" s="3">
        <v>0</v>
      </c>
      <c r="D192" s="3">
        <v>0</v>
      </c>
      <c r="E192" s="3">
        <v>0</v>
      </c>
      <c r="F192" s="20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2">
        <v>0</v>
      </c>
      <c r="O192" s="15">
        <f>'[1]янв'!O193*2+'[1]март'!O193*4+'[1]июль'!O193*6</f>
        <v>0</v>
      </c>
      <c r="P192" s="15">
        <f>'[1]янв'!P193*2+'[1]март'!P193*4+'[1]июль'!P193*6</f>
        <v>0</v>
      </c>
      <c r="Q192" s="63"/>
      <c r="R192" s="15">
        <f>'[1]янв'!Q193*2+'[1]март'!Q193*4+'[1]июль'!Q193*6</f>
        <v>0</v>
      </c>
    </row>
    <row r="193" spans="1:18" ht="15.75" customHeight="1" hidden="1">
      <c r="A193" s="19" t="s">
        <v>142</v>
      </c>
      <c r="B193" s="3">
        <v>0</v>
      </c>
      <c r="C193" s="3">
        <v>0</v>
      </c>
      <c r="D193" s="3">
        <v>0</v>
      </c>
      <c r="E193" s="3">
        <v>0</v>
      </c>
      <c r="F193" s="20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2">
        <v>0</v>
      </c>
      <c r="O193" s="15">
        <f>'[1]янв'!O194*2+'[1]март'!O194*4+'[1]июль'!O194*6</f>
        <v>0</v>
      </c>
      <c r="P193" s="15">
        <f>'[1]янв'!P194*2+'[1]март'!P194*4+'[1]июль'!P194*6</f>
        <v>0</v>
      </c>
      <c r="Q193" s="63"/>
      <c r="R193" s="15">
        <f>'[1]янв'!Q194*2+'[1]март'!Q194*4+'[1]июль'!Q194*6</f>
        <v>0</v>
      </c>
    </row>
    <row r="194" spans="1:18" ht="15.75" customHeight="1" hidden="1">
      <c r="A194" s="19" t="s">
        <v>143</v>
      </c>
      <c r="B194" s="3">
        <v>0</v>
      </c>
      <c r="C194" s="3">
        <v>0</v>
      </c>
      <c r="D194" s="3">
        <v>0</v>
      </c>
      <c r="E194" s="3">
        <v>0</v>
      </c>
      <c r="F194" s="20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2">
        <v>0</v>
      </c>
      <c r="O194" s="15">
        <f>'[1]янв'!O195*2+'[1]март'!O195*4+'[1]июль'!O195*6</f>
        <v>0</v>
      </c>
      <c r="P194" s="15">
        <f>'[1]янв'!P195*2+'[1]март'!P195*4+'[1]июль'!P195*6</f>
        <v>0</v>
      </c>
      <c r="Q194" s="63"/>
      <c r="R194" s="15">
        <f>'[1]янв'!Q195*2+'[1]март'!Q195*4+'[1]июль'!Q195*6</f>
        <v>0</v>
      </c>
    </row>
    <row r="195" spans="1:18" ht="15.75" customHeight="1" hidden="1">
      <c r="A195" s="19" t="s">
        <v>144</v>
      </c>
      <c r="B195" s="3">
        <v>0</v>
      </c>
      <c r="C195" s="3">
        <v>0</v>
      </c>
      <c r="D195" s="3">
        <v>0</v>
      </c>
      <c r="E195" s="3">
        <v>0</v>
      </c>
      <c r="F195" s="20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2">
        <v>0</v>
      </c>
      <c r="O195" s="15">
        <f>'[1]янв'!O196*2+'[1]март'!O196*4+'[1]июль'!O196*6</f>
        <v>0</v>
      </c>
      <c r="P195" s="15">
        <f>'[1]янв'!P196*2+'[1]март'!P196*4+'[1]июль'!P196*6</f>
        <v>0</v>
      </c>
      <c r="Q195" s="63"/>
      <c r="R195" s="15">
        <f>'[1]янв'!Q196*2+'[1]март'!Q196*4+'[1]июль'!Q196*6</f>
        <v>0</v>
      </c>
    </row>
    <row r="196" spans="1:18" ht="15.75" customHeight="1" hidden="1">
      <c r="A196" s="17" t="s">
        <v>148</v>
      </c>
      <c r="B196" s="18">
        <f>SUM(C196:N196)</f>
        <v>0</v>
      </c>
      <c r="C196" s="18">
        <f aca="true" t="shared" si="37" ref="C196:N196">C197+C198+C199+C200+C201+C202+C203+C204</f>
        <v>0</v>
      </c>
      <c r="D196" s="18">
        <f t="shared" si="37"/>
        <v>0</v>
      </c>
      <c r="E196" s="18">
        <f t="shared" si="37"/>
        <v>0</v>
      </c>
      <c r="F196" s="27">
        <f t="shared" si="37"/>
        <v>0</v>
      </c>
      <c r="G196" s="28">
        <f t="shared" si="37"/>
        <v>0</v>
      </c>
      <c r="H196" s="28">
        <f t="shared" si="37"/>
        <v>0</v>
      </c>
      <c r="I196" s="28">
        <f t="shared" si="37"/>
        <v>0</v>
      </c>
      <c r="J196" s="28">
        <f t="shared" si="37"/>
        <v>0</v>
      </c>
      <c r="K196" s="28">
        <f t="shared" si="37"/>
        <v>0</v>
      </c>
      <c r="L196" s="28">
        <f t="shared" si="37"/>
        <v>0</v>
      </c>
      <c r="M196" s="28">
        <f t="shared" si="37"/>
        <v>0</v>
      </c>
      <c r="N196" s="29">
        <f t="shared" si="37"/>
        <v>0</v>
      </c>
      <c r="O196" s="15">
        <f>'[1]янв'!O197*2+'[1]март'!O197*4+'[1]июль'!O197*6</f>
        <v>0</v>
      </c>
      <c r="P196" s="15">
        <f>'[1]янв'!P197*2+'[1]март'!P197*4+'[1]июль'!P197*6</f>
        <v>0</v>
      </c>
      <c r="Q196" s="63"/>
      <c r="R196" s="15">
        <f>'[1]янв'!Q197*2+'[1]март'!Q197*4+'[1]июль'!Q197*6</f>
        <v>0</v>
      </c>
    </row>
    <row r="197" spans="1:18" ht="15.75" customHeight="1" hidden="1">
      <c r="A197" s="19" t="s">
        <v>112</v>
      </c>
      <c r="B197" s="3">
        <v>0</v>
      </c>
      <c r="C197" s="3">
        <v>0</v>
      </c>
      <c r="D197" s="3">
        <v>0</v>
      </c>
      <c r="E197" s="3">
        <v>0</v>
      </c>
      <c r="F197" s="20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2">
        <v>0</v>
      </c>
      <c r="O197" s="15">
        <f>'[1]янв'!O198*2+'[1]март'!O198*4+'[1]июль'!O198*6</f>
        <v>0</v>
      </c>
      <c r="P197" s="15">
        <f>'[1]янв'!P198*2+'[1]март'!P198*4+'[1]июль'!P198*6</f>
        <v>0</v>
      </c>
      <c r="Q197" s="63"/>
      <c r="R197" s="15">
        <f>'[1]янв'!Q198*2+'[1]март'!Q198*4+'[1]июль'!Q198*6</f>
        <v>0</v>
      </c>
    </row>
    <row r="198" spans="1:18" ht="15.75" customHeight="1" hidden="1">
      <c r="A198" s="19" t="s">
        <v>113</v>
      </c>
      <c r="B198" s="3">
        <v>0</v>
      </c>
      <c r="C198" s="3">
        <v>0</v>
      </c>
      <c r="D198" s="3">
        <v>0</v>
      </c>
      <c r="E198" s="3">
        <v>0</v>
      </c>
      <c r="F198" s="20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2">
        <v>0</v>
      </c>
      <c r="O198" s="15">
        <f>'[1]янв'!O199*2+'[1]март'!O199*4+'[1]июль'!O199*6</f>
        <v>0</v>
      </c>
      <c r="P198" s="15">
        <f>'[1]янв'!P199*2+'[1]март'!P199*4+'[1]июль'!P199*6</f>
        <v>0</v>
      </c>
      <c r="Q198" s="63"/>
      <c r="R198" s="15">
        <f>'[1]янв'!Q199*2+'[1]март'!Q199*4+'[1]июль'!Q199*6</f>
        <v>0</v>
      </c>
    </row>
    <row r="199" spans="1:18" ht="15.75" customHeight="1" hidden="1">
      <c r="A199" s="19" t="s">
        <v>149</v>
      </c>
      <c r="B199" s="3">
        <v>0</v>
      </c>
      <c r="C199" s="3">
        <v>0</v>
      </c>
      <c r="D199" s="3">
        <v>0</v>
      </c>
      <c r="E199" s="3">
        <v>0</v>
      </c>
      <c r="F199" s="20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2">
        <v>0</v>
      </c>
      <c r="O199" s="15">
        <f>'[1]янв'!O200*2+'[1]март'!O200*4+'[1]июль'!O200*6</f>
        <v>0</v>
      </c>
      <c r="P199" s="15">
        <f>'[1]янв'!P200*2+'[1]март'!P200*4+'[1]июль'!P200*6</f>
        <v>0</v>
      </c>
      <c r="Q199" s="63"/>
      <c r="R199" s="15">
        <f>'[1]янв'!Q200*2+'[1]март'!Q200*4+'[1]июль'!Q200*6</f>
        <v>0</v>
      </c>
    </row>
    <row r="200" spans="1:18" ht="15.75" customHeight="1" hidden="1">
      <c r="A200" s="19" t="s">
        <v>115</v>
      </c>
      <c r="B200" s="3">
        <v>0</v>
      </c>
      <c r="C200" s="3">
        <v>0</v>
      </c>
      <c r="D200" s="3">
        <v>0</v>
      </c>
      <c r="E200" s="3">
        <v>0</v>
      </c>
      <c r="F200" s="20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2">
        <v>0</v>
      </c>
      <c r="O200" s="15">
        <f>'[1]янв'!O201*2+'[1]март'!O201*4+'[1]июль'!O201*6</f>
        <v>0</v>
      </c>
      <c r="P200" s="15">
        <f>'[1]янв'!P201*2+'[1]март'!P201*4+'[1]июль'!P201*6</f>
        <v>0</v>
      </c>
      <c r="Q200" s="63"/>
      <c r="R200" s="15">
        <f>'[1]янв'!Q201*2+'[1]март'!Q201*4+'[1]июль'!Q201*6</f>
        <v>0</v>
      </c>
    </row>
    <row r="201" spans="1:18" ht="15.75" customHeight="1" hidden="1">
      <c r="A201" s="19" t="s">
        <v>116</v>
      </c>
      <c r="B201" s="3">
        <v>0</v>
      </c>
      <c r="C201" s="3">
        <v>0</v>
      </c>
      <c r="D201" s="3">
        <v>0</v>
      </c>
      <c r="E201" s="3">
        <v>0</v>
      </c>
      <c r="F201" s="20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2">
        <v>0</v>
      </c>
      <c r="O201" s="15">
        <f>'[1]янв'!O202*2+'[1]март'!O202*4+'[1]июль'!O202*6</f>
        <v>0</v>
      </c>
      <c r="P201" s="15">
        <f>'[1]янв'!P202*2+'[1]март'!P202*4+'[1]июль'!P202*6</f>
        <v>0</v>
      </c>
      <c r="Q201" s="63"/>
      <c r="R201" s="15">
        <f>'[1]янв'!Q202*2+'[1]март'!Q202*4+'[1]июль'!Q202*6</f>
        <v>0</v>
      </c>
    </row>
    <row r="202" spans="1:18" ht="15.75" customHeight="1" hidden="1">
      <c r="A202" s="19" t="s">
        <v>117</v>
      </c>
      <c r="B202" s="3">
        <v>0</v>
      </c>
      <c r="C202" s="3">
        <v>0</v>
      </c>
      <c r="D202" s="3">
        <v>0</v>
      </c>
      <c r="E202" s="3">
        <v>0</v>
      </c>
      <c r="F202" s="20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2">
        <v>0</v>
      </c>
      <c r="O202" s="15">
        <f>'[1]янв'!O203*2+'[1]март'!O203*4+'[1]июль'!O203*6</f>
        <v>0</v>
      </c>
      <c r="P202" s="15">
        <f>'[1]янв'!P203*2+'[1]март'!P203*4+'[1]июль'!P203*6</f>
        <v>0</v>
      </c>
      <c r="Q202" s="63"/>
      <c r="R202" s="15">
        <f>'[1]янв'!Q203*2+'[1]март'!Q203*4+'[1]июль'!Q203*6</f>
        <v>0</v>
      </c>
    </row>
    <row r="203" spans="1:18" ht="15.75" customHeight="1" hidden="1">
      <c r="A203" s="19" t="s">
        <v>119</v>
      </c>
      <c r="B203" s="3">
        <v>0</v>
      </c>
      <c r="C203" s="3">
        <v>0</v>
      </c>
      <c r="D203" s="3">
        <v>0</v>
      </c>
      <c r="E203" s="3">
        <v>0</v>
      </c>
      <c r="F203" s="20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2">
        <v>0</v>
      </c>
      <c r="O203" s="15">
        <f>'[1]янв'!O204*2+'[1]март'!O204*4+'[1]июль'!O204*6</f>
        <v>0</v>
      </c>
      <c r="P203" s="15">
        <f>'[1]янв'!P204*2+'[1]март'!P204*4+'[1]июль'!P204*6</f>
        <v>0</v>
      </c>
      <c r="Q203" s="63"/>
      <c r="R203" s="15">
        <f>'[1]янв'!Q204*2+'[1]март'!Q204*4+'[1]июль'!Q204*6</f>
        <v>0</v>
      </c>
    </row>
    <row r="204" spans="1:18" ht="15.75" customHeight="1" hidden="1">
      <c r="A204" s="19" t="s">
        <v>120</v>
      </c>
      <c r="B204" s="3">
        <v>0</v>
      </c>
      <c r="C204" s="3">
        <v>0</v>
      </c>
      <c r="D204" s="3">
        <v>0</v>
      </c>
      <c r="E204" s="3">
        <v>0</v>
      </c>
      <c r="F204" s="20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2">
        <v>0</v>
      </c>
      <c r="O204" s="15">
        <f>'[1]янв'!O205*2+'[1]март'!O205*4+'[1]июль'!O205*6</f>
        <v>0</v>
      </c>
      <c r="P204" s="15">
        <f>'[1]янв'!P205*2+'[1]март'!P205*4+'[1]июль'!P205*6</f>
        <v>0</v>
      </c>
      <c r="Q204" s="63"/>
      <c r="R204" s="15">
        <f>'[1]янв'!Q205*2+'[1]март'!Q205*4+'[1]июль'!Q205*6</f>
        <v>0</v>
      </c>
    </row>
    <row r="205" spans="1:18" ht="15.75" customHeight="1" hidden="1">
      <c r="A205" s="17" t="s">
        <v>150</v>
      </c>
      <c r="B205" s="18">
        <f>SUM(C205:N205)</f>
        <v>147</v>
      </c>
      <c r="C205" s="18">
        <f aca="true" t="shared" si="38" ref="C205:N205">C206+C209+C210+C211+C212</f>
        <v>0</v>
      </c>
      <c r="D205" s="18">
        <f t="shared" si="38"/>
        <v>0</v>
      </c>
      <c r="E205" s="18">
        <f t="shared" si="38"/>
        <v>0</v>
      </c>
      <c r="F205" s="27">
        <f t="shared" si="38"/>
        <v>50</v>
      </c>
      <c r="G205" s="28">
        <f t="shared" si="38"/>
        <v>25</v>
      </c>
      <c r="H205" s="28">
        <f t="shared" si="38"/>
        <v>35</v>
      </c>
      <c r="I205" s="28">
        <f t="shared" si="38"/>
        <v>0</v>
      </c>
      <c r="J205" s="28">
        <f t="shared" si="38"/>
        <v>0</v>
      </c>
      <c r="K205" s="28">
        <f t="shared" si="38"/>
        <v>0</v>
      </c>
      <c r="L205" s="28">
        <f t="shared" si="38"/>
        <v>0</v>
      </c>
      <c r="M205" s="28">
        <f t="shared" si="38"/>
        <v>37</v>
      </c>
      <c r="N205" s="28">
        <f t="shared" si="38"/>
        <v>0</v>
      </c>
      <c r="O205" s="15">
        <f>'[1]янв'!O206*2+'[1]март'!O206*4+'[1]июль'!O206*6</f>
        <v>0</v>
      </c>
      <c r="P205" s="15">
        <f>'[1]янв'!P206*2+'[1]март'!P206*4+'[1]июль'!P206*6</f>
        <v>0</v>
      </c>
      <c r="Q205" s="63"/>
      <c r="R205" s="15">
        <f>'[1]янв'!Q206*2+'[1]март'!Q206*4+'[1]июль'!Q206*6</f>
        <v>0</v>
      </c>
    </row>
    <row r="206" spans="1:18" ht="15.75" customHeight="1" hidden="1">
      <c r="A206" s="30" t="s">
        <v>151</v>
      </c>
      <c r="B206" s="31">
        <f>SUM(C206:N206)</f>
        <v>0</v>
      </c>
      <c r="C206" s="31">
        <f aca="true" t="shared" si="39" ref="C206:N206">C207+C208</f>
        <v>0</v>
      </c>
      <c r="D206" s="31">
        <f t="shared" si="39"/>
        <v>0</v>
      </c>
      <c r="E206" s="31">
        <f t="shared" si="39"/>
        <v>0</v>
      </c>
      <c r="F206" s="32">
        <f t="shared" si="39"/>
        <v>0</v>
      </c>
      <c r="G206" s="33">
        <f t="shared" si="39"/>
        <v>0</v>
      </c>
      <c r="H206" s="33">
        <f t="shared" si="39"/>
        <v>0</v>
      </c>
      <c r="I206" s="33">
        <f t="shared" si="39"/>
        <v>0</v>
      </c>
      <c r="J206" s="33">
        <f t="shared" si="39"/>
        <v>0</v>
      </c>
      <c r="K206" s="33">
        <f t="shared" si="39"/>
        <v>0</v>
      </c>
      <c r="L206" s="33">
        <f t="shared" si="39"/>
        <v>0</v>
      </c>
      <c r="M206" s="33">
        <f t="shared" si="39"/>
        <v>0</v>
      </c>
      <c r="N206" s="34">
        <f t="shared" si="39"/>
        <v>0</v>
      </c>
      <c r="O206" s="15">
        <f>'[1]янв'!O207*2+'[1]март'!O207*4+'[1]июль'!O207*6</f>
        <v>0</v>
      </c>
      <c r="P206" s="15">
        <f>'[1]янв'!P207*2+'[1]март'!P207*4+'[1]июль'!P207*6</f>
        <v>0</v>
      </c>
      <c r="Q206" s="63"/>
      <c r="R206" s="15">
        <f>'[1]янв'!Q207*2+'[1]март'!Q207*4+'[1]июль'!Q207*6</f>
        <v>0</v>
      </c>
    </row>
    <row r="207" spans="1:18" ht="15.75" customHeight="1" hidden="1">
      <c r="A207" s="19" t="s">
        <v>152</v>
      </c>
      <c r="B207" s="3">
        <v>0</v>
      </c>
      <c r="C207" s="3">
        <v>0</v>
      </c>
      <c r="D207" s="3">
        <v>0</v>
      </c>
      <c r="E207" s="3">
        <v>0</v>
      </c>
      <c r="F207" s="20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2">
        <v>0</v>
      </c>
      <c r="O207" s="15">
        <f>'[1]янв'!O208*2+'[1]март'!O208*4+'[1]июль'!O208*6</f>
        <v>0</v>
      </c>
      <c r="P207" s="15">
        <f>'[1]янв'!P208*2+'[1]март'!P208*4+'[1]июль'!P208*6</f>
        <v>0</v>
      </c>
      <c r="Q207" s="63"/>
      <c r="R207" s="15">
        <f>'[1]янв'!Q208*2+'[1]март'!Q208*4+'[1]июль'!Q208*6</f>
        <v>0</v>
      </c>
    </row>
    <row r="208" spans="1:18" ht="15.75" customHeight="1" hidden="1">
      <c r="A208" s="19" t="s">
        <v>153</v>
      </c>
      <c r="B208" s="3">
        <v>0</v>
      </c>
      <c r="C208" s="3">
        <v>0</v>
      </c>
      <c r="D208" s="3">
        <v>0</v>
      </c>
      <c r="E208" s="3">
        <v>0</v>
      </c>
      <c r="F208" s="20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2">
        <v>0</v>
      </c>
      <c r="O208" s="15">
        <f>'[1]янв'!O209*2+'[1]март'!O209*4+'[1]июль'!O209*6</f>
        <v>0</v>
      </c>
      <c r="P208" s="15">
        <f>'[1]янв'!P209*2+'[1]март'!P209*4+'[1]июль'!P209*6</f>
        <v>0</v>
      </c>
      <c r="Q208" s="63"/>
      <c r="R208" s="15">
        <f>'[1]янв'!Q209*2+'[1]март'!Q209*4+'[1]июль'!Q209*6</f>
        <v>0</v>
      </c>
    </row>
    <row r="209" spans="1:18" ht="15.75" customHeight="1" hidden="1">
      <c r="A209" s="19" t="s">
        <v>154</v>
      </c>
      <c r="B209" s="3">
        <f>SUM(C209:N209)</f>
        <v>147</v>
      </c>
      <c r="C209" s="3"/>
      <c r="D209" s="3"/>
      <c r="E209" s="3"/>
      <c r="F209" s="20">
        <v>50</v>
      </c>
      <c r="G209" s="21">
        <v>25</v>
      </c>
      <c r="H209" s="21">
        <v>35</v>
      </c>
      <c r="I209" s="21"/>
      <c r="J209" s="21"/>
      <c r="K209" s="21"/>
      <c r="L209" s="21"/>
      <c r="M209" s="21">
        <v>37</v>
      </c>
      <c r="N209" s="22"/>
      <c r="O209" s="15">
        <f>'[1]янв'!O210*2+'[1]март'!O210*4+'[1]июль'!O210*6</f>
        <v>0</v>
      </c>
      <c r="P209" s="15">
        <f>'[1]янв'!P210*2+'[1]март'!P210*4+'[1]июль'!P210*6</f>
        <v>0</v>
      </c>
      <c r="Q209" s="63"/>
      <c r="R209" s="15">
        <f>'[1]янв'!Q210*2+'[1]март'!Q210*4+'[1]июль'!Q210*6</f>
        <v>0</v>
      </c>
    </row>
    <row r="210" spans="1:18" ht="15.75" customHeight="1" hidden="1">
      <c r="A210" s="19" t="s">
        <v>155</v>
      </c>
      <c r="B210" s="3">
        <v>0</v>
      </c>
      <c r="C210" s="3">
        <v>0</v>
      </c>
      <c r="D210" s="3">
        <v>0</v>
      </c>
      <c r="E210" s="3">
        <v>0</v>
      </c>
      <c r="F210" s="20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2">
        <v>0</v>
      </c>
      <c r="O210" s="15">
        <f>'[1]янв'!O211*2+'[1]март'!O211*4+'[1]июль'!O211*6</f>
        <v>0</v>
      </c>
      <c r="P210" s="15">
        <f>'[1]янв'!P211*2+'[1]март'!P211*4+'[1]июль'!P211*6</f>
        <v>0</v>
      </c>
      <c r="Q210" s="63"/>
      <c r="R210" s="15">
        <f>'[1]янв'!Q211*2+'[1]март'!Q211*4+'[1]июль'!Q211*6</f>
        <v>0</v>
      </c>
    </row>
    <row r="211" spans="1:18" ht="15.75" customHeight="1" hidden="1">
      <c r="A211" s="19" t="s">
        <v>156</v>
      </c>
      <c r="B211" s="3">
        <v>0</v>
      </c>
      <c r="C211" s="3">
        <v>0</v>
      </c>
      <c r="D211" s="3">
        <v>0</v>
      </c>
      <c r="E211" s="3">
        <v>0</v>
      </c>
      <c r="F211" s="20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2">
        <v>0</v>
      </c>
      <c r="O211" s="15">
        <f>'[1]янв'!O212*2+'[1]март'!O212*4+'[1]июль'!O212*6</f>
        <v>0</v>
      </c>
      <c r="P211" s="15">
        <f>'[1]янв'!P212*2+'[1]март'!P212*4+'[1]июль'!P212*6</f>
        <v>0</v>
      </c>
      <c r="Q211" s="63"/>
      <c r="R211" s="15">
        <f>'[1]янв'!Q212*2+'[1]март'!Q212*4+'[1]июль'!Q212*6</f>
        <v>0</v>
      </c>
    </row>
    <row r="212" spans="1:18" ht="15.75" customHeight="1" hidden="1">
      <c r="A212" s="19" t="s">
        <v>157</v>
      </c>
      <c r="B212" s="3">
        <v>0</v>
      </c>
      <c r="C212" s="3">
        <v>0</v>
      </c>
      <c r="D212" s="3">
        <v>0</v>
      </c>
      <c r="E212" s="3">
        <v>0</v>
      </c>
      <c r="F212" s="20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2">
        <v>0</v>
      </c>
      <c r="O212" s="15">
        <f>'[1]янв'!O213*2+'[1]март'!O213*4+'[1]июль'!O213*6</f>
        <v>0</v>
      </c>
      <c r="P212" s="15">
        <f>'[1]янв'!P213*2+'[1]март'!P213*4+'[1]июль'!P213*6</f>
        <v>0</v>
      </c>
      <c r="Q212" s="63"/>
      <c r="R212" s="15">
        <f>'[1]янв'!Q213*2+'[1]март'!Q213*4+'[1]июль'!Q213*6</f>
        <v>0</v>
      </c>
    </row>
    <row r="213" spans="1:18" ht="15.75" customHeight="1" hidden="1">
      <c r="A213" s="17" t="s">
        <v>158</v>
      </c>
      <c r="B213" s="18">
        <f>SUM(C213:N213)</f>
        <v>0</v>
      </c>
      <c r="C213" s="18">
        <f aca="true" t="shared" si="40" ref="C213:N213">C214+C215+C216+C217+C218+C219</f>
        <v>0</v>
      </c>
      <c r="D213" s="18">
        <f t="shared" si="40"/>
        <v>0</v>
      </c>
      <c r="E213" s="18">
        <f t="shared" si="40"/>
        <v>0</v>
      </c>
      <c r="F213" s="27">
        <f t="shared" si="40"/>
        <v>0</v>
      </c>
      <c r="G213" s="28">
        <f t="shared" si="40"/>
        <v>0</v>
      </c>
      <c r="H213" s="28">
        <f t="shared" si="40"/>
        <v>0</v>
      </c>
      <c r="I213" s="28">
        <f t="shared" si="40"/>
        <v>0</v>
      </c>
      <c r="J213" s="28">
        <f t="shared" si="40"/>
        <v>0</v>
      </c>
      <c r="K213" s="28">
        <f t="shared" si="40"/>
        <v>0</v>
      </c>
      <c r="L213" s="28">
        <f t="shared" si="40"/>
        <v>0</v>
      </c>
      <c r="M213" s="28">
        <f t="shared" si="40"/>
        <v>0</v>
      </c>
      <c r="N213" s="29">
        <f t="shared" si="40"/>
        <v>0</v>
      </c>
      <c r="O213" s="15">
        <f>'[1]янв'!O214*2+'[1]март'!O214*4+'[1]июль'!O214*6</f>
        <v>0</v>
      </c>
      <c r="P213" s="15">
        <f>'[1]янв'!P214*2+'[1]март'!P214*4+'[1]июль'!P214*6</f>
        <v>0</v>
      </c>
      <c r="Q213" s="63"/>
      <c r="R213" s="15">
        <f>'[1]янв'!Q214*2+'[1]март'!Q214*4+'[1]июль'!Q214*6</f>
        <v>0</v>
      </c>
    </row>
    <row r="214" spans="1:18" ht="15.75" customHeight="1" hidden="1">
      <c r="A214" s="19" t="s">
        <v>64</v>
      </c>
      <c r="B214" s="3">
        <v>0</v>
      </c>
      <c r="C214" s="3">
        <v>0</v>
      </c>
      <c r="D214" s="3">
        <v>0</v>
      </c>
      <c r="E214" s="3">
        <v>0</v>
      </c>
      <c r="F214" s="20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2">
        <v>0</v>
      </c>
      <c r="O214" s="15">
        <f>'[1]янв'!O215*2+'[1]март'!O215*4+'[1]июль'!O215*6</f>
        <v>0</v>
      </c>
      <c r="P214" s="15">
        <f>'[1]янв'!P215*2+'[1]март'!P215*4+'[1]июль'!P215*6</f>
        <v>0</v>
      </c>
      <c r="Q214" s="63"/>
      <c r="R214" s="15">
        <f>'[1]янв'!Q215*2+'[1]март'!Q215*4+'[1]июль'!Q215*6</f>
        <v>0</v>
      </c>
    </row>
    <row r="215" spans="1:18" ht="15.75" customHeight="1" hidden="1">
      <c r="A215" s="19" t="s">
        <v>65</v>
      </c>
      <c r="B215" s="3">
        <v>0</v>
      </c>
      <c r="C215" s="3">
        <v>0</v>
      </c>
      <c r="D215" s="3">
        <v>0</v>
      </c>
      <c r="E215" s="3">
        <v>0</v>
      </c>
      <c r="F215" s="20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2">
        <v>0</v>
      </c>
      <c r="O215" s="15">
        <f>'[1]янв'!O216*2+'[1]март'!O216*4+'[1]июль'!O216*6</f>
        <v>0</v>
      </c>
      <c r="P215" s="15">
        <f>'[1]янв'!P216*2+'[1]март'!P216*4+'[1]июль'!P216*6</f>
        <v>0</v>
      </c>
      <c r="Q215" s="63"/>
      <c r="R215" s="15">
        <f>'[1]янв'!Q216*2+'[1]март'!Q216*4+'[1]июль'!Q216*6</f>
        <v>0</v>
      </c>
    </row>
    <row r="216" spans="1:18" ht="15.75" customHeight="1" hidden="1">
      <c r="A216" s="19" t="s">
        <v>66</v>
      </c>
      <c r="B216" s="3">
        <v>0</v>
      </c>
      <c r="C216" s="3">
        <v>0</v>
      </c>
      <c r="D216" s="3">
        <v>0</v>
      </c>
      <c r="E216" s="3">
        <v>0</v>
      </c>
      <c r="F216" s="20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2">
        <v>0</v>
      </c>
      <c r="O216" s="15">
        <f>'[1]янв'!O217*2+'[1]март'!O217*4+'[1]июль'!O217*6</f>
        <v>0</v>
      </c>
      <c r="P216" s="15">
        <f>'[1]янв'!P217*2+'[1]март'!P217*4+'[1]июль'!P217*6</f>
        <v>0</v>
      </c>
      <c r="Q216" s="63"/>
      <c r="R216" s="15">
        <f>'[1]янв'!Q217*2+'[1]март'!Q217*4+'[1]июль'!Q217*6</f>
        <v>0</v>
      </c>
    </row>
    <row r="217" spans="1:18" ht="15.75" customHeight="1" hidden="1">
      <c r="A217" s="19" t="s">
        <v>67</v>
      </c>
      <c r="B217" s="3">
        <v>0</v>
      </c>
      <c r="C217" s="3">
        <v>0</v>
      </c>
      <c r="D217" s="3">
        <v>0</v>
      </c>
      <c r="E217" s="3">
        <v>0</v>
      </c>
      <c r="F217" s="20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2">
        <v>0</v>
      </c>
      <c r="O217" s="15">
        <f>'[1]янв'!O218*2+'[1]март'!O218*4+'[1]июль'!O218*6</f>
        <v>0</v>
      </c>
      <c r="P217" s="15">
        <f>'[1]янв'!P218*2+'[1]март'!P218*4+'[1]июль'!P218*6</f>
        <v>0</v>
      </c>
      <c r="Q217" s="63"/>
      <c r="R217" s="15">
        <f>'[1]янв'!Q218*2+'[1]март'!Q218*4+'[1]июль'!Q218*6</f>
        <v>0</v>
      </c>
    </row>
    <row r="218" spans="1:18" ht="15.75" customHeight="1" hidden="1">
      <c r="A218" s="19" t="s">
        <v>68</v>
      </c>
      <c r="B218" s="3">
        <v>0</v>
      </c>
      <c r="C218" s="3">
        <v>0</v>
      </c>
      <c r="D218" s="3">
        <v>0</v>
      </c>
      <c r="E218" s="3">
        <v>0</v>
      </c>
      <c r="F218" s="20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2">
        <v>0</v>
      </c>
      <c r="O218" s="15">
        <f>'[1]янв'!O219*2+'[1]март'!O219*4+'[1]июль'!O219*6</f>
        <v>0</v>
      </c>
      <c r="P218" s="15">
        <f>'[1]янв'!P219*2+'[1]март'!P219*4+'[1]июль'!P219*6</f>
        <v>0</v>
      </c>
      <c r="Q218" s="63"/>
      <c r="R218" s="15">
        <f>'[1]янв'!Q219*2+'[1]март'!Q219*4+'[1]июль'!Q219*6</f>
        <v>0</v>
      </c>
    </row>
    <row r="219" spans="1:18" ht="15.75" customHeight="1" hidden="1">
      <c r="A219" s="19" t="s">
        <v>69</v>
      </c>
      <c r="B219" s="3">
        <v>0</v>
      </c>
      <c r="C219" s="3">
        <v>0</v>
      </c>
      <c r="D219" s="3">
        <v>0</v>
      </c>
      <c r="E219" s="3">
        <v>0</v>
      </c>
      <c r="F219" s="20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2">
        <v>0</v>
      </c>
      <c r="O219" s="15">
        <f>'[1]янв'!O220*2+'[1]март'!O220*4+'[1]июль'!O220*6</f>
        <v>0</v>
      </c>
      <c r="P219" s="15">
        <f>'[1]янв'!P220*2+'[1]март'!P220*4+'[1]июль'!P220*6</f>
        <v>0</v>
      </c>
      <c r="Q219" s="63"/>
      <c r="R219" s="15">
        <f>'[1]янв'!Q220*2+'[1]март'!Q220*4+'[1]июль'!Q220*6</f>
        <v>0</v>
      </c>
    </row>
    <row r="220" spans="1:18" ht="15.75" customHeight="1" hidden="1">
      <c r="A220" s="30" t="s">
        <v>159</v>
      </c>
      <c r="B220" s="31">
        <v>0</v>
      </c>
      <c r="C220" s="31">
        <v>0</v>
      </c>
      <c r="D220" s="31">
        <v>0</v>
      </c>
      <c r="E220" s="31">
        <v>0</v>
      </c>
      <c r="F220" s="32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4">
        <v>0</v>
      </c>
      <c r="O220" s="15">
        <f>'[1]янв'!O221*2+'[1]март'!O221*4+'[1]июль'!O221*6</f>
        <v>0</v>
      </c>
      <c r="P220" s="15">
        <f>'[1]янв'!P221*2+'[1]март'!P221*4+'[1]июль'!P221*6</f>
        <v>0</v>
      </c>
      <c r="Q220" s="63"/>
      <c r="R220" s="15">
        <f>'[1]янв'!Q221*2+'[1]март'!Q221*4+'[1]июль'!Q221*6</f>
        <v>0</v>
      </c>
    </row>
    <row r="221" spans="1:18" ht="15.75" customHeight="1" hidden="1">
      <c r="A221" s="30" t="s">
        <v>160</v>
      </c>
      <c r="B221" s="31">
        <v>0</v>
      </c>
      <c r="C221" s="31">
        <v>0</v>
      </c>
      <c r="D221" s="31">
        <v>0</v>
      </c>
      <c r="E221" s="31">
        <v>0</v>
      </c>
      <c r="F221" s="32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4">
        <v>0</v>
      </c>
      <c r="O221" s="15">
        <f>'[1]янв'!O222*2+'[1]март'!O222*4+'[1]июль'!O222*6</f>
        <v>0</v>
      </c>
      <c r="P221" s="15">
        <f>'[1]янв'!P222*2+'[1]март'!P222*4+'[1]июль'!P222*6</f>
        <v>0</v>
      </c>
      <c r="Q221" s="63"/>
      <c r="R221" s="15">
        <f>'[1]янв'!Q222*2+'[1]март'!Q222*4+'[1]июль'!Q222*6</f>
        <v>0</v>
      </c>
    </row>
    <row r="222" spans="1:18" ht="15.75" customHeight="1" hidden="1">
      <c r="A222" s="30" t="s">
        <v>161</v>
      </c>
      <c r="B222" s="31">
        <v>0</v>
      </c>
      <c r="C222" s="31">
        <v>0</v>
      </c>
      <c r="D222" s="31">
        <v>0</v>
      </c>
      <c r="E222" s="31">
        <v>0</v>
      </c>
      <c r="F222" s="32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4">
        <v>0</v>
      </c>
      <c r="O222" s="15">
        <f>'[1]янв'!O223*2+'[1]март'!O223*4+'[1]июль'!O223*6</f>
        <v>0</v>
      </c>
      <c r="P222" s="15">
        <f>'[1]янв'!P223*2+'[1]март'!P223*4+'[1]июль'!P223*6</f>
        <v>0</v>
      </c>
      <c r="Q222" s="63"/>
      <c r="R222" s="15">
        <f>'[1]янв'!Q223*2+'[1]март'!Q223*4+'[1]июль'!Q223*6</f>
        <v>0</v>
      </c>
    </row>
    <row r="223" spans="1:18" ht="15.75" customHeight="1" hidden="1">
      <c r="A223" s="30" t="s">
        <v>162</v>
      </c>
      <c r="B223" s="31">
        <v>0</v>
      </c>
      <c r="C223" s="31">
        <v>0</v>
      </c>
      <c r="D223" s="31">
        <v>0</v>
      </c>
      <c r="E223" s="31">
        <v>0</v>
      </c>
      <c r="F223" s="32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4">
        <v>0</v>
      </c>
      <c r="O223" s="15">
        <f>'[1]янв'!O224*2+'[1]март'!O224*4+'[1]июль'!O224*6</f>
        <v>0</v>
      </c>
      <c r="P223" s="15">
        <f>'[1]янв'!P224*2+'[1]март'!P224*4+'[1]июль'!P224*6</f>
        <v>0</v>
      </c>
      <c r="Q223" s="63"/>
      <c r="R223" s="15">
        <f>'[1]янв'!Q224*2+'[1]март'!Q224*4+'[1]июль'!Q224*6</f>
        <v>0</v>
      </c>
    </row>
    <row r="224" spans="1:18" ht="15.75" customHeight="1" hidden="1">
      <c r="A224" s="30" t="s">
        <v>163</v>
      </c>
      <c r="B224" s="31">
        <v>0</v>
      </c>
      <c r="C224" s="31">
        <v>0</v>
      </c>
      <c r="D224" s="31">
        <v>0</v>
      </c>
      <c r="E224" s="31">
        <v>0</v>
      </c>
      <c r="F224" s="47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9">
        <v>0</v>
      </c>
      <c r="O224" s="15">
        <f>'[1]янв'!O225*2+'[1]март'!O225*4+'[1]июль'!O225*6</f>
        <v>0</v>
      </c>
      <c r="P224" s="15">
        <f>'[1]янв'!P225*2+'[1]март'!P225*4+'[1]июль'!P225*6</f>
        <v>0</v>
      </c>
      <c r="Q224" s="63"/>
      <c r="R224" s="15">
        <f>'[1]янв'!Q225*2+'[1]март'!Q225*4+'[1]июль'!Q225*6</f>
        <v>0</v>
      </c>
    </row>
    <row r="225" spans="1:18" ht="15.75" customHeight="1" hidden="1">
      <c r="A225" s="50" t="s">
        <v>164</v>
      </c>
      <c r="B225" s="31"/>
      <c r="C225" s="31"/>
      <c r="D225" s="31"/>
      <c r="E225" s="31"/>
      <c r="F225" s="51"/>
      <c r="G225" s="51"/>
      <c r="H225" s="51"/>
      <c r="I225" s="51"/>
      <c r="J225" s="51"/>
      <c r="K225" s="51"/>
      <c r="L225" s="51"/>
      <c r="M225" s="51"/>
      <c r="N225" s="51"/>
      <c r="O225" s="15">
        <f>'[1]янв'!O226*2+'[1]март'!O226*4+'[1]июль'!O226*6</f>
        <v>595.1280000000008</v>
      </c>
      <c r="P225" s="15">
        <f>'[1]янв'!P226*2+'[1]март'!P226*4+'[1]июль'!P226*6</f>
        <v>48.19199999999992</v>
      </c>
      <c r="Q225" s="63"/>
      <c r="R225" s="15">
        <f>'[1]янв'!Q226*2+'[1]март'!Q226*4+'[1]июль'!Q226*6</f>
        <v>61.27000000000002</v>
      </c>
    </row>
    <row r="226" spans="1:18" ht="15.75" customHeight="1" hidden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23">
        <f>'[1]янв'!O227*2+'[1]март'!O227*4+'[1]июль'!O227*6</f>
        <v>0</v>
      </c>
      <c r="P226" s="23">
        <f>'[1]янв'!P227*2+'[1]март'!P227*4+'[1]июль'!P227*6</f>
        <v>0</v>
      </c>
      <c r="Q226" s="63"/>
      <c r="R226" s="23">
        <f>'[1]янв'!Q227*2+'[1]март'!Q227*4+'[1]июль'!Q227*6</f>
        <v>0</v>
      </c>
    </row>
    <row r="227" spans="15:18" ht="15.75" customHeight="1" hidden="1">
      <c r="O227" s="15">
        <f>'[1]янв'!O228*2+'[1]март'!O228*4+'[1]июль'!O228*6</f>
        <v>0</v>
      </c>
      <c r="P227" s="53"/>
      <c r="Q227" s="63"/>
      <c r="R227" s="53"/>
    </row>
    <row r="228" spans="15:17" ht="15.75" customHeight="1" hidden="1">
      <c r="O228" s="15">
        <f>'[1]янв'!O229*2+'[1]март'!O229*4+'[1]июль'!O229*6</f>
        <v>8799.562</v>
      </c>
      <c r="P228" s="53">
        <f>614.459-O228</f>
        <v>-8185.103</v>
      </c>
      <c r="Q228" s="63"/>
    </row>
    <row r="229" spans="15:17" ht="15.75" customHeight="1" hidden="1">
      <c r="O229" s="15">
        <f>'[1]янв'!O230*2+'[1]март'!O230*4+'[1]июль'!O230*6</f>
        <v>2022.6480000000001</v>
      </c>
      <c r="Q229" s="63"/>
    </row>
    <row r="230" spans="15:17" ht="15.75" customHeight="1" hidden="1">
      <c r="O230" s="15">
        <f>'[1]янв'!O231*2+'[1]март'!O231*4+'[1]июль'!O231*6</f>
        <v>4299.968</v>
      </c>
      <c r="P230" s="1">
        <f>109842+8042</f>
        <v>117884</v>
      </c>
      <c r="Q230" s="63"/>
    </row>
    <row r="231" spans="15:17" ht="15.75" customHeight="1" hidden="1">
      <c r="O231" s="15">
        <f>'[1]янв'!O232*2+'[1]март'!O232*4+'[1]июль'!O232*6</f>
        <v>0</v>
      </c>
      <c r="Q231" s="63"/>
    </row>
    <row r="232" spans="15:17" ht="15.75" customHeight="1" hidden="1">
      <c r="O232" s="15">
        <f>'[1]янв'!O233*2+'[1]март'!O233*4+'[1]июль'!O233*6</f>
        <v>1368408</v>
      </c>
      <c r="Q232" s="63"/>
    </row>
    <row r="233" spans="15:17" ht="15.75" customHeight="1" hidden="1">
      <c r="O233" s="15">
        <f>'[1]янв'!O234*2+'[1]март'!O234*4+'[1]июль'!O234*6</f>
        <v>971.3639999999999</v>
      </c>
      <c r="Q233" s="63"/>
    </row>
    <row r="234" spans="15:17" ht="15.75" customHeight="1" hidden="1">
      <c r="O234" s="15">
        <f>'[1]янв'!O235*2+'[1]март'!O235*4+'[1]июль'!O235*6</f>
        <v>0</v>
      </c>
      <c r="Q234" s="63"/>
    </row>
    <row r="235" spans="15:17" ht="15.75" customHeight="1" hidden="1">
      <c r="O235" s="15">
        <f>'[1]янв'!O236*2+'[1]март'!O236*4+'[1]июль'!O236*6</f>
        <v>0</v>
      </c>
      <c r="Q235" s="63"/>
    </row>
    <row r="236" spans="15:17" ht="15.75" customHeight="1" hidden="1">
      <c r="O236" s="15">
        <f>'[1]янв'!O237*2+'[1]март'!O237*4+'[1]июль'!O237*6</f>
        <v>8656.118</v>
      </c>
      <c r="P236" s="1" t="s">
        <v>165</v>
      </c>
      <c r="Q236" s="63"/>
    </row>
    <row r="237" spans="15:18" ht="15.75" customHeight="1" hidden="1">
      <c r="O237" s="15">
        <f>'[1]янв'!O238*2+'[1]март'!O238*4+'[1]июль'!O238*6</f>
        <v>1993.77</v>
      </c>
      <c r="P237" s="1" t="s">
        <v>166</v>
      </c>
      <c r="Q237" s="63"/>
      <c r="R237" s="53">
        <f>O82+O87+O129+O92</f>
        <v>6073.58</v>
      </c>
    </row>
    <row r="238" spans="15:17" ht="15.75" customHeight="1" hidden="1">
      <c r="O238" s="15">
        <f>'[1]янв'!O239*2+'[1]март'!O239*4+'[1]июль'!O239*6</f>
        <v>4203.452</v>
      </c>
      <c r="P238" s="1" t="s">
        <v>167</v>
      </c>
      <c r="Q238" s="63"/>
    </row>
    <row r="239" spans="15:17" ht="15.75" customHeight="1" hidden="1">
      <c r="O239" s="15">
        <f>'[1]янв'!O240*2+'[1]март'!O240*4+'[1]июль'!O240*6</f>
        <v>0</v>
      </c>
      <c r="Q239" s="63"/>
    </row>
    <row r="240" spans="15:18" ht="15.75" customHeight="1" hidden="1">
      <c r="O240" s="15">
        <f>'[1]янв'!O241*2+'[1]март'!O241*4+'[1]июль'!O241*6</f>
        <v>8826.486</v>
      </c>
      <c r="P240" s="54" t="s">
        <v>168</v>
      </c>
      <c r="Q240" s="63"/>
      <c r="R240" s="54"/>
    </row>
    <row r="241" spans="15:17" ht="15.75" customHeight="1" hidden="1">
      <c r="O241" s="15">
        <f>'[1]янв'!O242*2+'[1]март'!O242*4+'[1]июль'!O242*6</f>
        <v>2028.067508</v>
      </c>
      <c r="P241" s="53" t="s">
        <v>166</v>
      </c>
      <c r="Q241" s="63"/>
    </row>
    <row r="242" spans="15:17" ht="15.75" customHeight="1" hidden="1">
      <c r="O242" s="15">
        <f>'[1]янв'!O243*2+'[1]март'!O243*4+'[1]июль'!O243*6</f>
        <v>0</v>
      </c>
      <c r="Q242" s="63"/>
    </row>
    <row r="243" spans="15:18" ht="15.75" customHeight="1" hidden="1">
      <c r="O243" s="15">
        <f>'[1]янв'!O244*2+'[1]март'!O244*4+'[1]июль'!O244*6</f>
        <v>1691.694</v>
      </c>
      <c r="P243" s="1" t="s">
        <v>169</v>
      </c>
      <c r="Q243" s="63"/>
      <c r="R243" s="53"/>
    </row>
    <row r="244" spans="15:18" ht="15.75" customHeight="1" hidden="1">
      <c r="O244" s="15">
        <f>'[1]янв'!O245*2+'[1]март'!O245*4+'[1]июль'!O245*6</f>
        <v>8826.486</v>
      </c>
      <c r="P244" s="53" t="s">
        <v>165</v>
      </c>
      <c r="Q244" s="63"/>
      <c r="R244" s="53"/>
    </row>
    <row r="245" spans="15:17" ht="15.75" customHeight="1" hidden="1">
      <c r="O245" s="15">
        <f>'[1]янв'!O246*2+'[1]март'!O246*4+'[1]июль'!O246*6</f>
        <v>2022.6480000000001</v>
      </c>
      <c r="P245" s="1" t="s">
        <v>166</v>
      </c>
      <c r="Q245" s="63"/>
    </row>
    <row r="246" spans="15:18" ht="15.75" customHeight="1" hidden="1">
      <c r="O246" s="15">
        <f>'[1]янв'!O247*2+'[1]март'!O247*4+'[1]июль'!O247*6</f>
        <v>6073.58</v>
      </c>
      <c r="Q246" s="63"/>
      <c r="R246" s="55"/>
    </row>
    <row r="247" spans="15:18" ht="15.75" customHeight="1" hidden="1">
      <c r="O247" s="15">
        <f>'[1]янв'!O248*2+'[1]март'!O248*4+'[1]июль'!O248*6</f>
        <v>1431.432</v>
      </c>
      <c r="P247" s="53"/>
      <c r="Q247" s="63"/>
      <c r="R247" s="55"/>
    </row>
    <row r="248" spans="15:18" ht="15.75" customHeight="1" hidden="1">
      <c r="O248" s="15">
        <f>'[1]янв'!O249*2+'[1]март'!O249*4+'[1]июль'!O249*6</f>
        <v>4379.674</v>
      </c>
      <c r="P248" s="1" t="s">
        <v>169</v>
      </c>
      <c r="Q248" s="63"/>
      <c r="R248" s="55"/>
    </row>
    <row r="249" spans="15:17" ht="15.75" customHeight="1" hidden="1">
      <c r="O249" s="15">
        <f>'[1]янв'!O250*2+'[1]март'!O250*4+'[1]июль'!O250*6</f>
        <v>8826.486</v>
      </c>
      <c r="Q249" s="63"/>
    </row>
    <row r="250" spans="15:18" ht="15.75" customHeight="1" hidden="1">
      <c r="O250" s="15">
        <f>'[1]янв'!O251*2+'[1]март'!O251*4+'[1]июль'!O251*6</f>
        <v>2028.067508</v>
      </c>
      <c r="Q250" s="63"/>
      <c r="R250" s="53"/>
    </row>
    <row r="251" spans="15:17" ht="15.75" customHeight="1" hidden="1">
      <c r="O251" s="15">
        <f>'[1]янв'!O252*2+'[1]март'!O252*4+'[1]июль'!O252*6</f>
        <v>0</v>
      </c>
      <c r="Q251" s="63"/>
    </row>
    <row r="252" spans="15:17" ht="15.75" customHeight="1" hidden="1">
      <c r="O252" s="15">
        <f>'[1]янв'!O253*2+'[1]март'!O253*4+'[1]июль'!O253*6</f>
        <v>3430.666</v>
      </c>
      <c r="P252" s="53" t="s">
        <v>170</v>
      </c>
      <c r="Q252" s="63"/>
    </row>
    <row r="253" spans="15:18" ht="15.75" customHeight="1" hidden="1">
      <c r="O253" s="15">
        <f>'[1]янв'!O254*2+'[1]март'!O254*4+'[1]июль'!O254*6</f>
        <v>772.7860000000001</v>
      </c>
      <c r="P253" s="1" t="s">
        <v>171</v>
      </c>
      <c r="Q253" s="63"/>
      <c r="R253" s="1">
        <v>56.185</v>
      </c>
    </row>
    <row r="254" spans="15:18" ht="15.75" customHeight="1" hidden="1">
      <c r="O254" s="15">
        <f>'[1]янв'!O255*2+'[1]март'!O255*4+'[1]июль'!O255*6</f>
        <v>4203.452</v>
      </c>
      <c r="Q254" s="63"/>
      <c r="R254" s="53">
        <f>O253-R253</f>
        <v>716.6010000000001</v>
      </c>
    </row>
    <row r="255" spans="15:17" ht="15.75" customHeight="1" hidden="1">
      <c r="O255" s="15">
        <f>'[1]янв'!O256*2+'[1]март'!O256*4+'[1]июль'!O256*6</f>
        <v>1700.328</v>
      </c>
      <c r="Q255" s="63"/>
    </row>
    <row r="256" spans="15:17" ht="15.75" customHeight="1" hidden="1">
      <c r="O256" s="76">
        <f>'[1]янв'!O257*2+'[1]март'!O257*4+'[1]июль'!O257*6</f>
        <v>-2503.124</v>
      </c>
      <c r="Q256" s="77"/>
    </row>
    <row r="258" spans="1:17" ht="15.75" customHeight="1">
      <c r="A258" s="69" t="s">
        <v>175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70"/>
      <c r="P258" s="12"/>
      <c r="Q258" s="71">
        <v>3.65</v>
      </c>
    </row>
    <row r="259" ht="15.75" customHeight="1">
      <c r="O259" s="53"/>
    </row>
    <row r="260" spans="1:20" ht="15.75" customHeight="1" hidden="1">
      <c r="A260" s="17" t="s">
        <v>111</v>
      </c>
      <c r="Q260" s="71"/>
      <c r="T260" t="e">
        <f>#REF!*T2</f>
        <v>#REF!</v>
      </c>
    </row>
    <row r="261" spans="1:17" ht="15.75" customHeight="1" hidden="1">
      <c r="A261" s="19" t="s">
        <v>112</v>
      </c>
      <c r="Q261" s="71"/>
    </row>
    <row r="262" spans="1:17" ht="15.75" customHeight="1" hidden="1">
      <c r="A262" s="19" t="s">
        <v>113</v>
      </c>
      <c r="Q262" s="71"/>
    </row>
    <row r="263" spans="1:17" ht="15.75" customHeight="1" hidden="1">
      <c r="A263" s="19" t="s">
        <v>114</v>
      </c>
      <c r="Q263" s="71"/>
    </row>
    <row r="264" spans="1:17" ht="15.75" customHeight="1" hidden="1">
      <c r="A264" s="19" t="s">
        <v>115</v>
      </c>
      <c r="Q264" s="71"/>
    </row>
    <row r="265" spans="1:17" ht="15.75" customHeight="1" hidden="1">
      <c r="A265" s="19" t="s">
        <v>116</v>
      </c>
      <c r="Q265" s="71"/>
    </row>
    <row r="266" spans="1:17" ht="15.75" customHeight="1" hidden="1">
      <c r="A266" s="19" t="s">
        <v>117</v>
      </c>
      <c r="Q266" s="71"/>
    </row>
    <row r="267" spans="1:17" ht="15.75" customHeight="1" hidden="1">
      <c r="A267" s="19" t="s">
        <v>118</v>
      </c>
      <c r="Q267" s="71"/>
    </row>
    <row r="268" spans="1:17" ht="15.75" customHeight="1" hidden="1">
      <c r="A268" s="19" t="s">
        <v>119</v>
      </c>
      <c r="Q268" s="71"/>
    </row>
    <row r="269" spans="1:17" ht="15.75" customHeight="1" hidden="1">
      <c r="A269" s="19" t="s">
        <v>120</v>
      </c>
      <c r="Q269" s="71"/>
    </row>
  </sheetData>
  <sheetProtection formatCells="0" formatColumns="0" formatRows="0" insertColumns="0" insertRows="0" insertHyperlinks="0" deleteColumns="0" deleteRows="0" sort="0" autoFilter="0" pivotTables="0"/>
  <mergeCells count="1">
    <mergeCell ref="A1:R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dcterms:created xsi:type="dcterms:W3CDTF">2017-03-23T11:45:29Z</dcterms:created>
  <dcterms:modified xsi:type="dcterms:W3CDTF">2021-02-09T14:36:26Z</dcterms:modified>
  <cp:category/>
  <cp:version/>
  <cp:contentType/>
  <cp:contentStatus/>
</cp:coreProperties>
</file>