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<sst xmlns="http://schemas.openxmlformats.org/spreadsheetml/2006/main" count="253" uniqueCount="180">
  <si>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</si>
  <si>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</si>
  <si>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</si>
  <si>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</si>
  <si>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</si>
  <si>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</si>
  <si>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</si>
  <si>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</si>
  <si>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</si>
  <si>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</si>
  <si>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</si>
  <si>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</si>
  <si>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</si>
  <si>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</si>
  <si>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</si>
  <si>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</si>
  <si>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</si>
  <si>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</si>
  <si>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</si>
  <si>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</si>
  <si>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</si>
  <si>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</si>
  <si>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</si>
  <si>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</si>
  <si>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</si>
  <si>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</si>
  <si>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</si>
  <si>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</si>
  <si>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</si>
  <si>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</si>
  <si>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</si>
  <si>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</si>
  <si>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</si>
  <si>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</si>
  <si>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</si>
  <si>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</si>
  <si>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</si>
  <si>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</si>
  <si>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</si>
  <si>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</si>
  <si>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</si>
  <si>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</si>
  <si>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</si>
  <si>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</si>
  <si>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</si>
  <si>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</si>
  <si>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</si>
  <si>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</si>
  <si>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</si>
  <si>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</si>
  <si>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</si>
  <si>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</si>
  <si>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</si>
  <si>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</si>
  <si>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</si>
  <si>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</si>
  <si>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</si>
  <si>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</si>
  <si>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</si>
  <si>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</si>
  <si>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</si>
  <si>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</si>
  <si>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</si>
  <si>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</si>
  <si>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</si>
  <si>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</si>
  <si>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</si>
  <si>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</si>
  <si>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</si>
  <si>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</si>
  <si>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</si>
  <si>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</si>
  <si>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</si>
  <si>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</si>
  <si>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</si>
  <si>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</si>
  <si>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</si>
  <si>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</si>
  <si>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</si>
  <si>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</si>
  <si>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</si>
  <si>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</si>
  <si>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</si>
  <si>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</si>
  <si>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</si>
  <si>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</si>
  <si>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</si>
  <si>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</si>
  <si>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</si>
  <si>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</si>
  <si>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</si>
  <si>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</si>
  <si>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</si>
  <si>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</si>
  <si>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</si>
  <si>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</si>
  <si>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</si>
  <si>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</si>
  <si>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</si>
  <si>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</si>
  <si>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</si>
  <si>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</si>
  <si>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</si>
  <si>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</si>
  <si>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</si>
  <si>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</si>
  <si>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</si>
  <si>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</si>
  <si>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</si>
  <si>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</si>
  <si>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</si>
  <si>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</si>
  <si>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</si>
  <si>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</si>
  <si>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</si>
  <si>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</si>
  <si>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</si>
  <si>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</si>
  <si>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</si>
  <si>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</si>
  <si>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</si>
  <si>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</si>
  <si>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</si>
  <si>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</si>
  <si>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</si>
  <si>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</si>
  <si>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</si>
  <si>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</si>
  <si>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</si>
  <si>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</si>
  <si>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</si>
  <si>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</si>
  <si>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</si>
  <si>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</si>
  <si>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</si>
  <si>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</si>
  <si>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</si>
  <si>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</si>
  <si>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</si>
  <si>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</si>
  <si>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</si>
  <si>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</si>
  <si>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</si>
  <si>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</si>
  <si>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</si>
  <si>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</si>
  <si>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</si>
  <si>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</si>
  <si>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</si>
  <si>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</si>
  <si>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</si>
  <si>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</si>
  <si>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</si>
  <si>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</si>
  <si>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</si>
  <si>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</si>
  <si>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</si>
  <si>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</si>
  <si>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</si>
  <si>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</si>
  <si>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</si>
  <si>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</si>
  <si>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</si>
  <si>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</si>
  <si>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</si>
  <si>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</si>
  <si>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</si>
  <si>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</si>
  <si>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</si>
  <si>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</si>
  <si>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</si>
  <si>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</si>
  <si>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</si>
  <si>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</si>
  <si>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</si>
  <si>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</si>
  <si>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</si>
  <si>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</si>
  <si>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Тариф на содержание жилья по МКД № 62а/3 по пр. Б.Хмельницкого с 01.09.2020.по 01.09.2021.</t>
  </si>
  <si>
    <t>РРКЦ, банк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</si>
</sst>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0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4" fontId="18" fillId="35" borderId="10" xfId="0" applyNumberFormat="1" applyFont="1" applyFill="1" applyBorder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9"/>
  <sheetViews>
    <sheetView tabSelected="1" zoomScalePageLayoutView="0" workbookViewId="0" topLeftCell="A1">
      <pane xSplit="5448" topLeftCell="A1" activePane="topRight" state="split"/>
      <selection pane="topLeft" activeCell="A103" sqref="A103:IV103"/>
      <selection pane="topRight" activeCell="U79" sqref="U7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49.5" customHeight="1">
      <c r="A1" s="81" t="s">
        <v>178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176</v>
      </c>
      <c r="S2" s="59" t="s">
        <v>174</v>
      </c>
    </row>
    <row r="3" spans="1:24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'[2]ноябрь'!$AC$3</f>
        <v>2300.6</v>
      </c>
      <c r="U3" s="72"/>
      <c r="V3" s="78"/>
      <c r="W3" s="79"/>
      <c r="X3" s="79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7">
        <f>R80+R85+R90+R95+R101+R110+R111</f>
        <v>15.399958135882224</v>
      </c>
      <c r="S79" s="18">
        <f>S80+S85+S90+S95+S101+S110+S111+S115</f>
        <v>1367.936</v>
      </c>
      <c r="T79" s="70">
        <f>R79*$T$3*6/1000</f>
        <v>212.57486212446386</v>
      </c>
      <c r="U79" s="80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4">
        <f>SUM(R81:R84)</f>
        <v>0.44618867577261845</v>
      </c>
      <c r="S80" s="18">
        <f>'[1]янв'!T80*2+'[1]март'!T80*4+'[1]июль'!T80*6</f>
        <v>169.022</v>
      </c>
      <c r="T80" s="70">
        <f aca="true" t="shared" si="19" ref="T80:T115">R80*$T$3*6/1000</f>
        <v>6.159010004894916</v>
      </c>
      <c r="U80" s="80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5">
        <v>0.14</v>
      </c>
      <c r="S81" s="26">
        <f>'[1]янв'!T81*2+'[1]март'!T81*4+'[1]июль'!T81*6</f>
        <v>6.28</v>
      </c>
      <c r="T81" s="70">
        <f t="shared" si="19"/>
        <v>1.932504</v>
      </c>
      <c r="U81" s="80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5">
        <v>0.11330172693229486</v>
      </c>
      <c r="S82" s="26">
        <f>'[1]янв'!T82*2+'[1]март'!T82*4+'[1]июль'!T82*6</f>
        <v>30.146</v>
      </c>
      <c r="T82" s="70">
        <f t="shared" si="19"/>
        <v>1.5639717178826253</v>
      </c>
      <c r="U82" s="80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5">
        <v>0.02288694884032356</v>
      </c>
      <c r="S83" s="26">
        <f>'[1]янв'!T83*2+'[1]март'!T83*4+'[1]июль'!T83*6</f>
        <v>6.066</v>
      </c>
      <c r="T83" s="70">
        <f t="shared" si="19"/>
        <v>0.31592228701229025</v>
      </c>
      <c r="U83" s="80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5">
        <v>0.17</v>
      </c>
      <c r="S84" s="26">
        <f>'[1]янв'!T84*2+'[1]март'!T84*4+'[1]июль'!T84*6</f>
        <v>126.53</v>
      </c>
      <c r="T84" s="70">
        <f t="shared" si="19"/>
        <v>2.346612</v>
      </c>
      <c r="U84" s="80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4">
        <v>1.9516738399696105</v>
      </c>
      <c r="S85" s="18">
        <f>'[1]янв'!T85*2+'[1]март'!T85*4+'[1]июль'!T85*6</f>
        <v>140.35</v>
      </c>
      <c r="T85" s="70">
        <f t="shared" si="19"/>
        <v>26.94012501740451</v>
      </c>
      <c r="U85" s="80"/>
    </row>
    <row r="86" spans="1:21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6">
        <v>1.1088102465511378</v>
      </c>
      <c r="S86" s="64">
        <f>'[1]янв'!T86*2+'[1]март'!T86*4+'[1]июль'!T86*6</f>
        <v>55.972</v>
      </c>
      <c r="T86" s="70">
        <f t="shared" si="19"/>
        <v>15.305573119293284</v>
      </c>
      <c r="U86" s="80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5">
        <v>0.615847622755314</v>
      </c>
      <c r="S87" s="18">
        <f>'[1]янв'!T87*2+'[1]март'!T87*4+'[1]июль'!T87*6</f>
        <v>50.245999999999995</v>
      </c>
      <c r="T87" s="70">
        <f t="shared" si="19"/>
        <v>8.500914245465252</v>
      </c>
      <c r="U87" s="80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5">
        <v>0.12401440072470862</v>
      </c>
      <c r="S88" s="18">
        <f>'[1]янв'!T88*2+'[1]март'!T88*4+'[1]июль'!T88*6</f>
        <v>10.102</v>
      </c>
      <c r="T88" s="70">
        <f t="shared" si="19"/>
        <v>1.7118451818435878</v>
      </c>
      <c r="U88" s="80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5">
        <v>0.10300156993844987</v>
      </c>
      <c r="S89" s="18">
        <f>'[1]янв'!T89*2+'[1]март'!T89*4+'[1]июль'!T89*6</f>
        <v>24.03</v>
      </c>
      <c r="T89" s="70">
        <f t="shared" si="19"/>
        <v>1.4217924708023866</v>
      </c>
      <c r="U89" s="80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4">
        <v>8.55038989997463</v>
      </c>
      <c r="S90" s="18">
        <f>'[1]янв'!T90*2+'[1]март'!T90*4+'[1]июль'!T90*6</f>
        <v>573.612</v>
      </c>
      <c r="T90" s="70">
        <f t="shared" si="19"/>
        <v>118.0261620232898</v>
      </c>
      <c r="U90" s="80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5">
        <v>0.7580915547469911</v>
      </c>
      <c r="S91" s="26">
        <f>'[1]янв'!T91*2+'[1]март'!T91*4+'[1]июль'!T91*6</f>
        <v>69.68</v>
      </c>
      <c r="T91" s="70">
        <f t="shared" si="19"/>
        <v>10.464392585105566</v>
      </c>
      <c r="U91" s="80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5">
        <v>6.397427508877122</v>
      </c>
      <c r="S92" s="26">
        <f>'[1]янв'!T92*2+'[1]март'!T92*4+'[1]июль'!T92*6</f>
        <v>362.262</v>
      </c>
      <c r="T92" s="70">
        <f t="shared" si="19"/>
        <v>88.30753036153624</v>
      </c>
      <c r="U92" s="80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5">
        <v>1.2926697027275458</v>
      </c>
      <c r="S93" s="26">
        <f>'[1]янв'!T93*2+'[1]март'!T93*4+'[1]июль'!T93*6</f>
        <v>72.868</v>
      </c>
      <c r="T93" s="70">
        <f t="shared" si="19"/>
        <v>17.84349550856995</v>
      </c>
      <c r="U93" s="80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5">
        <v>0.10220113362297144</v>
      </c>
      <c r="S94" s="26">
        <f>'[1]янв'!T94*2+'[1]март'!T94*4+'[1]июль'!T94*6</f>
        <v>68.802</v>
      </c>
      <c r="T94" s="70">
        <f t="shared" si="19"/>
        <v>1.4107435680780487</v>
      </c>
      <c r="U94" s="80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4">
        <v>3.1975509383158913</v>
      </c>
      <c r="S95" s="18">
        <f>'[1]янв'!T96*2+'[1]март'!T96*4+'[1]июль'!T96*6</f>
        <v>272.534</v>
      </c>
      <c r="T95" s="70">
        <f t="shared" si="19"/>
        <v>44.13771413213724</v>
      </c>
      <c r="U95" s="80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5">
        <v>2.3280226663560186</v>
      </c>
      <c r="S96" s="26">
        <f>'[1]янв'!T97*2+'[1]март'!T97*4+'[1]июль'!T97*6</f>
        <v>197.00799999999998</v>
      </c>
      <c r="T96" s="70">
        <f t="shared" si="19"/>
        <v>32.135093677311936</v>
      </c>
      <c r="U96" s="80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5">
        <v>0.46675102657533657</v>
      </c>
      <c r="S97" s="26">
        <f>'[1]янв'!T98*2+'[1]март'!T98*4+'[1]июль'!T98*6</f>
        <v>39.58</v>
      </c>
      <c r="T97" s="70">
        <f t="shared" si="19"/>
        <v>6.442844470435316</v>
      </c>
      <c r="U97" s="80"/>
    </row>
    <row r="98" spans="1:21" ht="29.25" customHeight="1">
      <c r="A98" s="28" t="s">
        <v>171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5">
        <v>0.18385088896711746</v>
      </c>
      <c r="S98" s="26">
        <f>'[1]янв'!T99*2+'[1]март'!T99*4+'[1]июль'!T99*6</f>
        <v>12.733999999999998</v>
      </c>
      <c r="T98" s="70">
        <f t="shared" si="19"/>
        <v>2.5378041309465025</v>
      </c>
      <c r="U98" s="80"/>
    </row>
    <row r="99" spans="1:21" ht="29.2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5">
        <v>0.03566565780347604</v>
      </c>
      <c r="S99" s="26">
        <f>'[1]янв'!T100*2+'[1]март'!T100*4+'[1]июль'!T100*6</f>
        <v>12.687999999999999</v>
      </c>
      <c r="T99" s="70">
        <f t="shared" si="19"/>
        <v>0.4923144740560618</v>
      </c>
      <c r="U99" s="80"/>
    </row>
    <row r="100" spans="1:21" ht="29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5">
        <v>0.18326069861394254</v>
      </c>
      <c r="S100" s="26">
        <f>'[1]янв'!T101*2+'[1]март'!T101*4+'[1]июль'!T101*6</f>
        <v>10.524000000000001</v>
      </c>
      <c r="T100" s="70">
        <f t="shared" si="19"/>
        <v>2.529657379387417</v>
      </c>
      <c r="U100" s="80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4">
        <f>R102+R103+R104+R107+R108+R109</f>
        <v>0.7174726535555198</v>
      </c>
      <c r="S101" s="18">
        <f>'[1]янв'!T102*2+'[1]март'!T102*4+'[1]июль'!T102*6</f>
        <v>76.61599999999999</v>
      </c>
      <c r="T101" s="70">
        <f t="shared" si="19"/>
        <v>9.903705520618972</v>
      </c>
      <c r="U101" s="80"/>
    </row>
    <row r="102" spans="1:21" ht="15.75" customHeight="1">
      <c r="A102" s="22" t="s">
        <v>179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5">
        <v>0.21088286922777755</v>
      </c>
      <c r="S102" s="26">
        <f>'[1]янв'!T103*2+'[1]март'!T103*4+'[1]июль'!T103*6</f>
        <v>23.412</v>
      </c>
      <c r="T102" s="70">
        <f t="shared" si="19"/>
        <v>2.9109427736725504</v>
      </c>
      <c r="U102" s="80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5">
        <v>0.26701829053249665</v>
      </c>
      <c r="S103" s="26">
        <f>'[1]янв'!T105*2+'[1]март'!T105*4+'[1]июль'!T105*6</f>
        <v>31.118000000000002</v>
      </c>
      <c r="T103" s="70">
        <f t="shared" si="19"/>
        <v>3.6858136751943706</v>
      </c>
      <c r="U103" s="80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5">
        <v>0.023256064577565606</v>
      </c>
      <c r="S104" s="26">
        <f>'[1]янв'!T106*2+'[1]март'!T106*4+'[1]июль'!T106*6</f>
        <v>2.4800000000000004</v>
      </c>
      <c r="T104" s="70">
        <f t="shared" si="19"/>
        <v>0.3210174130028846</v>
      </c>
      <c r="U104" s="80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5">
        <v>0.01937768004883202</v>
      </c>
      <c r="S105" s="26">
        <f>'[1]янв'!T107*2+'[1]март'!T107*4+'[1]июль'!T107*6</f>
        <v>2.058</v>
      </c>
      <c r="T105" s="70">
        <f t="shared" si="19"/>
        <v>0.2674817443220577</v>
      </c>
      <c r="U105" s="80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26">
        <v>0.0038783845287335816</v>
      </c>
      <c r="S106" s="26">
        <f>'[1]янв'!T108*2+'[1]март'!T108*4+'[1]июль'!T108*6</f>
        <v>0.422</v>
      </c>
      <c r="T106" s="70">
        <f t="shared" si="19"/>
        <v>0.05353566868082687</v>
      </c>
      <c r="U106" s="80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5">
        <v>0.00631542921767991</v>
      </c>
      <c r="S107" s="26">
        <f>'[1]янв'!T109*2+'[1]март'!T109*4+'[1]июль'!T109*6</f>
        <v>0.33</v>
      </c>
      <c r="T107" s="70">
        <f t="shared" si="19"/>
        <v>0.08717565874916638</v>
      </c>
      <c r="U107" s="80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5">
        <v>0.05</v>
      </c>
      <c r="S108" s="26">
        <f>'[1]янв'!T110*2+'[1]март'!T110*4+'[1]июль'!T110*6</f>
        <v>2.98</v>
      </c>
      <c r="T108" s="70">
        <f t="shared" si="19"/>
        <v>0.69018</v>
      </c>
      <c r="U108" s="80"/>
    </row>
    <row r="109" spans="1:21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5">
        <v>0.16</v>
      </c>
      <c r="S109" s="26"/>
      <c r="T109" s="70">
        <f t="shared" si="19"/>
        <v>2.208576</v>
      </c>
      <c r="U109" s="80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4">
        <v>0.15450235490767483</v>
      </c>
      <c r="S110" s="18">
        <f>'[1]янв'!T111*2+'[1]март'!T111*4+'[1]июль'!T111*6</f>
        <v>15.406</v>
      </c>
      <c r="T110" s="70">
        <f t="shared" si="19"/>
        <v>2.1326887062035804</v>
      </c>
      <c r="U110" s="80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4">
        <v>0.3821797733862782</v>
      </c>
      <c r="S111" s="18">
        <f>'[1]янв'!T112*2+'[1]март'!T112*4+'[1]июль'!T112*6</f>
        <v>43.566</v>
      </c>
      <c r="T111" s="70">
        <f t="shared" si="19"/>
        <v>5.275456719914829</v>
      </c>
      <c r="U111" s="80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5">
        <v>0.22475127269335873</v>
      </c>
      <c r="S112" s="26">
        <f>'[1]янв'!T113*2+'[1]март'!T113*4+'[1]июль'!T113*6</f>
        <v>26.388</v>
      </c>
      <c r="T112" s="70">
        <f t="shared" si="19"/>
        <v>3.1023766677500464</v>
      </c>
      <c r="U112" s="80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5">
        <v>0.15267186000099645</v>
      </c>
      <c r="S113" s="26">
        <f>'[1]янв'!T114*2+'[1]март'!T114*4+'[1]июль'!T114*6</f>
        <v>16.896</v>
      </c>
      <c r="T113" s="70">
        <f t="shared" si="19"/>
        <v>2.1074212867097546</v>
      </c>
      <c r="U113" s="80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0.004756640691922937</v>
      </c>
      <c r="S114" s="26">
        <f>'[1]янв'!T115*2+'[1]март'!T115*4+'[1]июль'!T115*6</f>
        <v>0.28200000000000003</v>
      </c>
      <c r="T114" s="70">
        <f t="shared" si="19"/>
        <v>0.06565876545502745</v>
      </c>
      <c r="U114" s="80"/>
    </row>
    <row r="115" spans="1:20" s="48" customFormat="1" ht="15.75" customHeight="1">
      <c r="A115" s="49" t="s">
        <v>175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3">
        <v>0.98078</v>
      </c>
      <c r="S115" s="18">
        <f>'[1]янв'!T116*2+'[1]март'!T116*4+'[1]июль'!T116*6</f>
        <v>76.83</v>
      </c>
      <c r="T115" s="70">
        <f t="shared" si="19"/>
        <v>13.538294807999998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spans="15:19" ht="15.75" customHeight="1">
      <c r="O257" s="58"/>
      <c r="P257" s="56"/>
      <c r="Q257" s="56"/>
      <c r="R257" s="56"/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177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3.61</v>
      </c>
    </row>
    <row r="269" ht="15.75" customHeight="1">
      <c r="O269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2021-02-09T14:29:07Z</dcterms:modified>
  <cp:category/>
  <cp:version/>
  <cp:contentType/>
  <cp:contentStatus/>
</cp:coreProperties>
</file>