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</externalReferences>
  <definedNames>
    <definedName name="_xlnm.Print_Area" localSheetId="0">'2020'!$A$1:$R$226</definedName>
  </definedNames>
  <calcPr fullCalcOnLoad="1"/>
</workbook>
</file>

<file path=xl/sharedStrings.xml><?xml version="1.0" encoding="utf-8"?>
<sst xmlns="http://schemas.openxmlformats.org/spreadsheetml/2006/main" count="263" uniqueCount="180">
  <si>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</si>
  <si>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</si>
  <si>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</si>
  <si>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</si>
  <si>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</si>
  <si>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</si>
  <si>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</si>
  <si>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</si>
  <si>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</si>
  <si>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</si>
  <si>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</si>
  <si>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</si>
  <si>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</si>
  <si>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</si>
  <si>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</si>
  <si>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</si>
  <si>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</si>
  <si>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</si>
  <si>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</si>
  <si>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</si>
  <si>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</si>
  <si>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</si>
  <si>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</si>
  <si>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</si>
  <si>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</si>
  <si>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</si>
  <si>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</si>
  <si>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</si>
  <si>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</si>
  <si>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</si>
  <si>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</si>
  <si>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</si>
  <si>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</si>
  <si>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</si>
  <si>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</si>
  <si>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</si>
  <si>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</si>
  <si>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</si>
  <si>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</si>
  <si>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</si>
  <si>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</si>
  <si>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</si>
  <si>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</si>
  <si>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</si>
  <si>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</si>
  <si>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</si>
  <si>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</si>
  <si>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</si>
  <si>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</si>
  <si>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</si>
  <si>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</si>
  <si>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</si>
  <si>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</si>
  <si>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</si>
  <si>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</si>
  <si>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</si>
  <si>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</si>
  <si>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</si>
  <si>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</si>
  <si>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</si>
  <si>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</si>
  <si>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</si>
  <si>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</si>
  <si>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</si>
  <si>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</si>
  <si>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</si>
  <si>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</si>
  <si>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</si>
  <si>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</si>
  <si>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</si>
  <si>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</si>
  <si>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</si>
  <si>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</si>
  <si>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</si>
  <si>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</si>
  <si>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</si>
  <si>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</si>
  <si>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</si>
  <si>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</si>
  <si>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</si>
  <si>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</si>
  <si>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</si>
  <si>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</si>
  <si>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</si>
  <si>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</si>
  <si>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</si>
  <si>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</si>
  <si>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</si>
  <si>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</si>
  <si>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</si>
  <si>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</si>
  <si>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</si>
  <si>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</si>
  <si>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</si>
  <si>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</si>
  <si>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</si>
  <si>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</si>
  <si>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</si>
  <si>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</si>
  <si>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</si>
  <si>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</si>
  <si>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</si>
  <si>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</si>
  <si>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</si>
  <si>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</si>
  <si>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</si>
  <si>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</si>
  <si>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</si>
  <si>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</si>
  <si>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</si>
  <si>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</si>
  <si>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</si>
  <si>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</si>
  <si>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</si>
  <si>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</si>
  <si>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</si>
  <si>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</si>
  <si>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</si>
  <si>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</si>
  <si>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</si>
  <si>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</si>
  <si>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</si>
  <si>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</si>
  <si>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</si>
  <si>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</si>
  <si>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</si>
  <si>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</si>
  <si>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</si>
  <si>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</si>
  <si>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</si>
  <si>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</si>
  <si>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</si>
  <si>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</si>
  <si>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</si>
  <si>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</si>
  <si>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</si>
  <si>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</si>
  <si>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</si>
  <si>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</si>
  <si>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</si>
  <si>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</si>
  <si>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</si>
  <si>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</si>
  <si>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</si>
  <si>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</si>
  <si>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</si>
  <si>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</si>
  <si>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</si>
  <si>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</si>
  <si>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</si>
  <si>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</si>
  <si>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</si>
  <si>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</si>
  <si>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</si>
  <si>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</si>
  <si>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</si>
  <si>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</si>
  <si>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</si>
  <si>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</si>
  <si>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</si>
  <si>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</si>
  <si>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</si>
  <si>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</si>
  <si>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</si>
  <si>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</si>
  <si>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</si>
  <si>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</si>
  <si>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</si>
  <si>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</si>
  <si>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</si>
  <si>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</si>
  <si>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</si>
  <si>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</si>
  <si>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</si>
  <si>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руб/м2</t>
  </si>
  <si>
    <t>Содержание лифта</t>
  </si>
  <si>
    <t>6мес 2018</t>
  </si>
  <si>
    <t xml:space="preserve">    Электроэнергия (ОДН)кВт/м2</t>
  </si>
  <si>
    <t>Тариф  МКД № 10, по ул. Гостенская с 01.07.2020. по 01.07.2021.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</si>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</sst>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65" fontId="10" fillId="37" borderId="11" xfId="0" applyNumberFormat="1" applyFont="1" applyFill="1" applyBorder="1" applyAlignment="1" applyProtection="1">
      <alignment/>
      <protection/>
    </xf>
    <xf numFmtId="165" fontId="10" fillId="37" borderId="12" xfId="0" applyNumberFormat="1" applyFont="1" applyFill="1" applyBorder="1" applyAlignment="1" applyProtection="1">
      <alignment/>
      <protection/>
    </xf>
    <xf numFmtId="165" fontId="10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6" fillId="35" borderId="11" xfId="0" applyNumberFormat="1" applyFont="1" applyFill="1" applyBorder="1" applyAlignment="1" applyProtection="1">
      <alignment/>
      <protection/>
    </xf>
    <xf numFmtId="165" fontId="6" fillId="35" borderId="12" xfId="0" applyNumberFormat="1" applyFont="1" applyFill="1" applyBorder="1" applyAlignment="1" applyProtection="1">
      <alignment/>
      <protection/>
    </xf>
    <xf numFmtId="165" fontId="6" fillId="35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0" fillId="37" borderId="15" xfId="0" applyNumberFormat="1" applyFont="1" applyFill="1" applyBorder="1" applyAlignment="1" applyProtection="1">
      <alignment/>
      <protection/>
    </xf>
    <xf numFmtId="165" fontId="10" fillId="37" borderId="16" xfId="0" applyNumberFormat="1" applyFont="1" applyFill="1" applyBorder="1" applyAlignment="1" applyProtection="1">
      <alignment/>
      <protection/>
    </xf>
    <xf numFmtId="165" fontId="10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0" fillId="37" borderId="0" xfId="0" applyNumberFormat="1" applyFont="1" applyFill="1" applyBorder="1" applyAlignment="1" applyProtection="1">
      <alignment/>
      <protection/>
    </xf>
    <xf numFmtId="173" fontId="8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165" fontId="6" fillId="35" borderId="10" xfId="0" applyNumberFormat="1" applyFont="1" applyFill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 applyProtection="1">
      <alignment horizontal="center"/>
      <protection/>
    </xf>
    <xf numFmtId="4" fontId="6" fillId="35" borderId="10" xfId="0" applyNumberFormat="1" applyFont="1" applyFill="1" applyBorder="1" applyAlignment="1" applyProtection="1">
      <alignment horizontal="center"/>
      <protection/>
    </xf>
    <xf numFmtId="4" fontId="8" fillId="35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5" fontId="6" fillId="35" borderId="19" xfId="0" applyNumberFormat="1" applyFont="1" applyFill="1" applyBorder="1" applyAlignment="1" applyProtection="1">
      <alignment/>
      <protection/>
    </xf>
    <xf numFmtId="165" fontId="6" fillId="35" borderId="19" xfId="0" applyNumberFormat="1" applyFont="1" applyFill="1" applyBorder="1" applyAlignment="1" applyProtection="1">
      <alignment horizontal="center"/>
      <protection/>
    </xf>
    <xf numFmtId="176" fontId="12" fillId="35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</row>
        <row r="44">
          <cell r="O44">
            <v>24.8</v>
          </cell>
          <cell r="P44">
            <v>3.087</v>
          </cell>
          <cell r="Q44">
            <v>3.091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</row>
        <row r="77">
          <cell r="O77">
            <v>19.86</v>
          </cell>
          <cell r="P77">
            <v>2.472</v>
          </cell>
          <cell r="Q77">
            <v>2.475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</row>
        <row r="83">
          <cell r="O83">
            <v>2.328</v>
          </cell>
          <cell r="P83">
            <v>0.332</v>
          </cell>
          <cell r="Q83">
            <v>0.279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</row>
        <row r="89">
          <cell r="O89">
            <v>40.622</v>
          </cell>
          <cell r="P89">
            <v>2.614</v>
          </cell>
          <cell r="Q89">
            <v>6.314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</row>
        <row r="91">
          <cell r="O91">
            <v>71.945</v>
          </cell>
          <cell r="P91">
            <v>5.254</v>
          </cell>
          <cell r="Q91">
            <v>7.391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</row>
        <row r="96">
          <cell r="O96">
            <v>298.005</v>
          </cell>
          <cell r="P96">
            <v>20.55</v>
          </cell>
          <cell r="Q96">
            <v>28.909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</row>
        <row r="98">
          <cell r="O98">
            <v>43.284</v>
          </cell>
          <cell r="P98">
            <v>2.985</v>
          </cell>
          <cell r="Q98">
            <v>4.199</v>
          </cell>
        </row>
        <row r="99">
          <cell r="O99">
            <v>13.925</v>
          </cell>
          <cell r="P99">
            <v>0.96</v>
          </cell>
          <cell r="Q99">
            <v>1.351</v>
          </cell>
        </row>
        <row r="100">
          <cell r="O100">
            <v>13.884</v>
          </cell>
          <cell r="P100">
            <v>0.957</v>
          </cell>
          <cell r="Q100">
            <v>1.347</v>
          </cell>
        </row>
        <row r="101">
          <cell r="O101">
            <v>11.508</v>
          </cell>
          <cell r="P101">
            <v>0.794</v>
          </cell>
          <cell r="Q101">
            <v>1.116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</row>
        <row r="103">
          <cell r="O103">
            <v>24.338</v>
          </cell>
          <cell r="P103">
            <v>2.579</v>
          </cell>
          <cell r="Q103">
            <v>2.686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</row>
        <row r="106">
          <cell r="O106">
            <v>2.576</v>
          </cell>
          <cell r="P106">
            <v>0.273</v>
          </cell>
          <cell r="Q106">
            <v>0.284</v>
          </cell>
        </row>
        <row r="107">
          <cell r="O107">
            <v>2.143</v>
          </cell>
          <cell r="P107">
            <v>0.227</v>
          </cell>
          <cell r="Q107">
            <v>0.237</v>
          </cell>
        </row>
        <row r="108">
          <cell r="O108">
            <v>0.432</v>
          </cell>
          <cell r="P108">
            <v>0.046</v>
          </cell>
          <cell r="Q108">
            <v>0.048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</row>
        <row r="111">
          <cell r="O111">
            <v>16.698</v>
          </cell>
          <cell r="P111">
            <v>1.512</v>
          </cell>
          <cell r="Q111">
            <v>1.903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</row>
        <row r="113">
          <cell r="O113">
            <v>26.4</v>
          </cell>
          <cell r="P113">
            <v>2.152</v>
          </cell>
          <cell r="Q113">
            <v>2.913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</row>
        <row r="115">
          <cell r="O115">
            <v>0.278</v>
          </cell>
          <cell r="P115">
            <v>0.023</v>
          </cell>
          <cell r="Q115">
            <v>0.031</v>
          </cell>
        </row>
        <row r="116">
          <cell r="O116">
            <v>158.02900000000002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Q126">
            <v>20.392</v>
          </cell>
        </row>
        <row r="127">
          <cell r="O127">
            <v>15.5</v>
          </cell>
          <cell r="P127">
            <v>1.302</v>
          </cell>
          <cell r="Q127">
            <v>1.763</v>
          </cell>
        </row>
        <row r="128">
          <cell r="O128">
            <v>34.5</v>
          </cell>
          <cell r="P128">
            <v>2.898</v>
          </cell>
          <cell r="Q128">
            <v>3.923</v>
          </cell>
        </row>
        <row r="129">
          <cell r="O129">
            <v>34.012</v>
          </cell>
          <cell r="P129">
            <v>2.857</v>
          </cell>
          <cell r="Q129">
            <v>3.868</v>
          </cell>
        </row>
        <row r="130">
          <cell r="O130">
            <v>15.5</v>
          </cell>
          <cell r="P130">
            <v>1.302</v>
          </cell>
          <cell r="Q130">
            <v>1.763</v>
          </cell>
        </row>
        <row r="131">
          <cell r="O131">
            <v>22.000000000000004</v>
          </cell>
          <cell r="P131">
            <v>1.848</v>
          </cell>
          <cell r="Q131">
            <v>2.502</v>
          </cell>
        </row>
        <row r="132">
          <cell r="O132">
            <v>4.444000000000001</v>
          </cell>
          <cell r="P132">
            <v>0.373</v>
          </cell>
          <cell r="Q132">
            <v>0.505</v>
          </cell>
        </row>
        <row r="133">
          <cell r="O133">
            <v>30.211</v>
          </cell>
          <cell r="P133">
            <v>2.538</v>
          </cell>
          <cell r="Q133">
            <v>3.436</v>
          </cell>
        </row>
        <row r="134">
          <cell r="O134">
            <v>6.516</v>
          </cell>
          <cell r="P134">
            <v>0.546</v>
          </cell>
          <cell r="Q134">
            <v>0.717</v>
          </cell>
        </row>
        <row r="135">
          <cell r="O135">
            <v>20.884000000000004</v>
          </cell>
          <cell r="P135">
            <v>1.338</v>
          </cell>
          <cell r="Q135">
            <v>1.915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Q226">
            <v>5.5649999999999995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</row>
        <row r="17">
          <cell r="O17">
            <v>55.506</v>
          </cell>
          <cell r="P17">
            <v>4.424</v>
          </cell>
          <cell r="Q17">
            <v>5.988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</row>
        <row r="77">
          <cell r="O77">
            <v>19.86</v>
          </cell>
          <cell r="P77">
            <v>1.582</v>
          </cell>
          <cell r="Q77">
            <v>2.142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</row>
        <row r="89">
          <cell r="O89">
            <v>41.638</v>
          </cell>
          <cell r="P89">
            <v>2.615</v>
          </cell>
          <cell r="Q89">
            <v>6.314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</row>
        <row r="91">
          <cell r="O91">
            <v>73.106</v>
          </cell>
          <cell r="P91">
            <v>5.254</v>
          </cell>
          <cell r="Q91">
            <v>7.391</v>
          </cell>
        </row>
        <row r="92">
          <cell r="O92">
            <v>398.239</v>
          </cell>
          <cell r="P92">
            <v>27.313</v>
          </cell>
          <cell r="Q92">
            <v>48.424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</row>
        <row r="94">
          <cell r="O94">
            <v>31.275</v>
          </cell>
          <cell r="P94">
            <v>1.507</v>
          </cell>
          <cell r="Q94">
            <v>2.12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</row>
        <row r="98">
          <cell r="O98">
            <v>44.673</v>
          </cell>
          <cell r="P98">
            <v>2.984</v>
          </cell>
          <cell r="Q98">
            <v>4.199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</row>
        <row r="101">
          <cell r="O101">
            <v>11.876</v>
          </cell>
          <cell r="P101">
            <v>0.794</v>
          </cell>
          <cell r="Q101">
            <v>1.116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</row>
        <row r="103">
          <cell r="O103">
            <v>24.906</v>
          </cell>
          <cell r="P103">
            <v>2.578</v>
          </cell>
          <cell r="Q103">
            <v>2.686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</row>
        <row r="108">
          <cell r="O108">
            <v>0.443</v>
          </cell>
          <cell r="P108">
            <v>0.047</v>
          </cell>
          <cell r="Q108">
            <v>0.049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</row>
        <row r="112">
          <cell r="O112">
            <v>46.491</v>
          </cell>
          <cell r="P112">
            <v>4.8</v>
          </cell>
          <cell r="Q112">
            <v>4.841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</row>
        <row r="114">
          <cell r="O114">
            <v>19.071</v>
          </cell>
          <cell r="P114">
            <v>2.624</v>
          </cell>
          <cell r="Q114">
            <v>1.896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</row>
        <row r="116">
          <cell r="O116">
            <v>163.48100000000002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Q126">
            <v>20.392000000000003</v>
          </cell>
        </row>
        <row r="127">
          <cell r="O127">
            <v>15.859999999999998</v>
          </cell>
          <cell r="P127">
            <v>1.301</v>
          </cell>
          <cell r="Q127">
            <v>1.762</v>
          </cell>
        </row>
        <row r="128">
          <cell r="O128">
            <v>35.300000000000004</v>
          </cell>
          <cell r="P128">
            <v>2.897</v>
          </cell>
          <cell r="Q128">
            <v>3.921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16.859999999999996</v>
          </cell>
          <cell r="P130">
            <v>1.301</v>
          </cell>
          <cell r="Q130">
            <v>1.762</v>
          </cell>
        </row>
        <row r="131">
          <cell r="O131">
            <v>22.000000000000004</v>
          </cell>
          <cell r="P131">
            <v>1.805</v>
          </cell>
          <cell r="Q131">
            <v>2.445</v>
          </cell>
        </row>
        <row r="132">
          <cell r="O132">
            <v>4.441999999999999</v>
          </cell>
          <cell r="P132">
            <v>0.364</v>
          </cell>
          <cell r="Q132">
            <v>0.493</v>
          </cell>
        </row>
        <row r="133">
          <cell r="O133">
            <v>30.913999999999994</v>
          </cell>
          <cell r="P133">
            <v>2.537</v>
          </cell>
          <cell r="Q133">
            <v>3.434</v>
          </cell>
        </row>
        <row r="134">
          <cell r="O134">
            <v>6.666</v>
          </cell>
          <cell r="P134">
            <v>0.547</v>
          </cell>
          <cell r="Q134">
            <v>0.741</v>
          </cell>
        </row>
        <row r="135">
          <cell r="O135">
            <v>21.883000000000003</v>
          </cell>
          <cell r="P135">
            <v>1.458</v>
          </cell>
          <cell r="Q135">
            <v>2.056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Q226">
            <v>4.858000000000004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</row>
        <row r="10">
          <cell r="O10">
            <v>198.086</v>
          </cell>
          <cell r="P10">
            <v>15.813</v>
          </cell>
          <cell r="Q10">
            <v>21.493</v>
          </cell>
        </row>
        <row r="16">
          <cell r="O16">
            <v>172.309</v>
          </cell>
          <cell r="P16">
            <v>23.244</v>
          </cell>
          <cell r="Q16">
            <v>21.595</v>
          </cell>
        </row>
        <row r="17">
          <cell r="O17">
            <v>58.504</v>
          </cell>
          <cell r="P17">
            <v>4.663</v>
          </cell>
          <cell r="Q17">
            <v>6.311</v>
          </cell>
        </row>
        <row r="18">
          <cell r="O18">
            <v>0</v>
          </cell>
          <cell r="P18">
            <v>0</v>
          </cell>
          <cell r="Q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</row>
        <row r="45">
          <cell r="O45">
            <v>0</v>
          </cell>
          <cell r="P45">
            <v>0</v>
          </cell>
          <cell r="Q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</row>
        <row r="87">
          <cell r="O87">
            <v>72.041</v>
          </cell>
          <cell r="P87">
            <v>5.761</v>
          </cell>
          <cell r="Q87">
            <v>6.523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</row>
        <row r="89">
          <cell r="O89">
            <v>43.888</v>
          </cell>
          <cell r="P89">
            <v>2.756</v>
          </cell>
          <cell r="Q89">
            <v>6.655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</row>
        <row r="92">
          <cell r="O92">
            <v>419.744</v>
          </cell>
          <cell r="P92">
            <v>28.788</v>
          </cell>
          <cell r="Q92">
            <v>51.039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</row>
        <row r="97">
          <cell r="O97">
            <v>234.319</v>
          </cell>
          <cell r="P97">
            <v>15.655</v>
          </cell>
          <cell r="Q97">
            <v>22.024</v>
          </cell>
        </row>
        <row r="98">
          <cell r="O98">
            <v>47.087</v>
          </cell>
          <cell r="P98">
            <v>3.145</v>
          </cell>
          <cell r="Q98">
            <v>4.427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</row>
        <row r="103">
          <cell r="O103">
            <v>25.252</v>
          </cell>
          <cell r="P103">
            <v>2.717</v>
          </cell>
          <cell r="Q103">
            <v>2.831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</row>
        <row r="106">
          <cell r="O106">
            <v>2.776</v>
          </cell>
          <cell r="P106">
            <v>0.287</v>
          </cell>
          <cell r="Q106">
            <v>0.299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</row>
        <row r="108">
          <cell r="O108">
            <v>0.463918</v>
          </cell>
          <cell r="P108">
            <v>0.046</v>
          </cell>
          <cell r="Q108">
            <v>0.052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</row>
        <row r="110">
          <cell r="O110">
            <v>3.351</v>
          </cell>
          <cell r="P110">
            <v>0.347</v>
          </cell>
          <cell r="Q110">
            <v>0.362</v>
          </cell>
        </row>
        <row r="111">
          <cell r="O111">
            <v>17.015</v>
          </cell>
          <cell r="P111">
            <v>1.594</v>
          </cell>
          <cell r="Q111">
            <v>2.006</v>
          </cell>
        </row>
        <row r="112">
          <cell r="O112">
            <v>49.002</v>
          </cell>
          <cell r="P112">
            <v>5.059</v>
          </cell>
          <cell r="Q112">
            <v>5.102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</row>
        <row r="116">
          <cell r="O116">
            <v>172.30900000000005</v>
          </cell>
          <cell r="P116">
            <v>23.244</v>
          </cell>
          <cell r="Q116">
            <v>21.596</v>
          </cell>
        </row>
        <row r="117">
          <cell r="O117">
            <v>0</v>
          </cell>
          <cell r="P117">
            <v>0</v>
          </cell>
          <cell r="Q117">
            <v>0</v>
          </cell>
        </row>
        <row r="118">
          <cell r="O118">
            <v>0</v>
          </cell>
          <cell r="P118">
            <v>0</v>
          </cell>
          <cell r="Q118">
            <v>0</v>
          </cell>
        </row>
        <row r="119">
          <cell r="O119">
            <v>0</v>
          </cell>
          <cell r="P119">
            <v>0</v>
          </cell>
          <cell r="Q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</row>
        <row r="122">
          <cell r="O122">
            <v>0</v>
          </cell>
          <cell r="P122">
            <v>0</v>
          </cell>
          <cell r="Q122">
            <v>0</v>
          </cell>
        </row>
        <row r="123">
          <cell r="O123">
            <v>0</v>
          </cell>
          <cell r="P123">
            <v>0</v>
          </cell>
          <cell r="Q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</row>
        <row r="125">
          <cell r="O125">
            <v>0</v>
          </cell>
          <cell r="P125">
            <v>0</v>
          </cell>
          <cell r="Q125">
            <v>0</v>
          </cell>
        </row>
        <row r="126">
          <cell r="O126">
            <v>198.086</v>
          </cell>
          <cell r="P126">
            <v>15.812999999999999</v>
          </cell>
          <cell r="Q126">
            <v>21.493</v>
          </cell>
        </row>
        <row r="127">
          <cell r="O127">
            <v>16.717000000000002</v>
          </cell>
          <cell r="P127">
            <v>1.371</v>
          </cell>
          <cell r="Q127">
            <v>1.857</v>
          </cell>
        </row>
        <row r="128">
          <cell r="O128">
            <v>37.206</v>
          </cell>
          <cell r="P128">
            <v>3.053</v>
          </cell>
          <cell r="Q128">
            <v>4.133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17.77</v>
          </cell>
          <cell r="P130">
            <v>1.371</v>
          </cell>
          <cell r="Q130">
            <v>1.857</v>
          </cell>
        </row>
        <row r="131">
          <cell r="O131">
            <v>23.185000000000002</v>
          </cell>
          <cell r="P131">
            <v>1.902</v>
          </cell>
          <cell r="Q131">
            <v>2.576</v>
          </cell>
        </row>
        <row r="132">
          <cell r="O132">
            <v>4.685</v>
          </cell>
          <cell r="P132">
            <v>0.385</v>
          </cell>
          <cell r="Q132">
            <v>0.521</v>
          </cell>
        </row>
        <row r="133">
          <cell r="O133">
            <v>32.583</v>
          </cell>
          <cell r="P133">
            <v>2.674</v>
          </cell>
          <cell r="Q133">
            <v>3.619</v>
          </cell>
        </row>
        <row r="134">
          <cell r="O134">
            <v>7.026000000000001</v>
          </cell>
          <cell r="P134">
            <v>0.577</v>
          </cell>
          <cell r="Q134">
            <v>0.781</v>
          </cell>
        </row>
        <row r="135">
          <cell r="O135">
            <v>24.902</v>
          </cell>
          <cell r="P135">
            <v>1.6879999999999997</v>
          </cell>
          <cell r="Q135">
            <v>2.371</v>
          </cell>
        </row>
        <row r="136">
          <cell r="O136">
            <v>0</v>
          </cell>
          <cell r="P136">
            <v>0</v>
          </cell>
          <cell r="Q136">
            <v>0</v>
          </cell>
        </row>
        <row r="137">
          <cell r="O137">
            <v>0</v>
          </cell>
          <cell r="P137">
            <v>0</v>
          </cell>
          <cell r="Q137">
            <v>0</v>
          </cell>
        </row>
        <row r="138">
          <cell r="O138">
            <v>0</v>
          </cell>
          <cell r="P138">
            <v>0</v>
          </cell>
          <cell r="Q138">
            <v>0</v>
          </cell>
        </row>
        <row r="139">
          <cell r="O139">
            <v>0</v>
          </cell>
          <cell r="P139">
            <v>0</v>
          </cell>
          <cell r="Q139">
            <v>0</v>
          </cell>
        </row>
        <row r="140">
          <cell r="O140">
            <v>0</v>
          </cell>
          <cell r="P140">
            <v>0</v>
          </cell>
          <cell r="Q140">
            <v>0</v>
          </cell>
        </row>
        <row r="141">
          <cell r="O141">
            <v>0</v>
          </cell>
          <cell r="P141">
            <v>0</v>
          </cell>
          <cell r="Q141">
            <v>0</v>
          </cell>
        </row>
        <row r="142">
          <cell r="O142">
            <v>0</v>
          </cell>
          <cell r="P142">
            <v>0</v>
          </cell>
          <cell r="Q142">
            <v>0</v>
          </cell>
        </row>
        <row r="143">
          <cell r="O143">
            <v>0</v>
          </cell>
          <cell r="P143">
            <v>0</v>
          </cell>
          <cell r="Q143">
            <v>0</v>
          </cell>
        </row>
        <row r="144">
          <cell r="O144">
            <v>0</v>
          </cell>
          <cell r="P144">
            <v>0</v>
          </cell>
          <cell r="Q144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</row>
        <row r="146">
          <cell r="O146">
            <v>0</v>
          </cell>
          <cell r="P146">
            <v>0</v>
          </cell>
          <cell r="Q146">
            <v>0</v>
          </cell>
        </row>
        <row r="147">
          <cell r="O147">
            <v>0</v>
          </cell>
          <cell r="P147">
            <v>0</v>
          </cell>
          <cell r="Q147">
            <v>0</v>
          </cell>
        </row>
        <row r="148">
          <cell r="O148">
            <v>0</v>
          </cell>
          <cell r="P148">
            <v>0</v>
          </cell>
          <cell r="Q148">
            <v>0</v>
          </cell>
        </row>
        <row r="149">
          <cell r="O149">
            <v>0</v>
          </cell>
          <cell r="P149">
            <v>0</v>
          </cell>
          <cell r="Q149">
            <v>0</v>
          </cell>
        </row>
        <row r="150">
          <cell r="O150">
            <v>0</v>
          </cell>
          <cell r="P150">
            <v>0</v>
          </cell>
          <cell r="Q150">
            <v>0</v>
          </cell>
        </row>
        <row r="151">
          <cell r="O151">
            <v>0</v>
          </cell>
          <cell r="P151">
            <v>0</v>
          </cell>
          <cell r="Q151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</row>
        <row r="153">
          <cell r="O153">
            <v>0</v>
          </cell>
          <cell r="P153">
            <v>0</v>
          </cell>
          <cell r="Q153">
            <v>0</v>
          </cell>
        </row>
        <row r="154">
          <cell r="O154">
            <v>0</v>
          </cell>
          <cell r="P154">
            <v>0</v>
          </cell>
          <cell r="Q154">
            <v>0</v>
          </cell>
        </row>
        <row r="155">
          <cell r="O155">
            <v>0</v>
          </cell>
          <cell r="P155">
            <v>0</v>
          </cell>
          <cell r="Q155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</row>
        <row r="157">
          <cell r="O157">
            <v>0</v>
          </cell>
          <cell r="P157">
            <v>0</v>
          </cell>
          <cell r="Q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</row>
        <row r="159">
          <cell r="O159">
            <v>0</v>
          </cell>
          <cell r="P159">
            <v>0</v>
          </cell>
          <cell r="Q159">
            <v>0</v>
          </cell>
        </row>
        <row r="160">
          <cell r="O160">
            <v>0</v>
          </cell>
          <cell r="P160">
            <v>0</v>
          </cell>
          <cell r="Q160">
            <v>0</v>
          </cell>
        </row>
        <row r="161">
          <cell r="O161">
            <v>0</v>
          </cell>
          <cell r="P161">
            <v>0</v>
          </cell>
          <cell r="Q161">
            <v>0</v>
          </cell>
        </row>
        <row r="162">
          <cell r="O162">
            <v>0</v>
          </cell>
          <cell r="P162">
            <v>0</v>
          </cell>
          <cell r="Q162">
            <v>0</v>
          </cell>
        </row>
        <row r="163">
          <cell r="O163">
            <v>0</v>
          </cell>
          <cell r="P163">
            <v>0</v>
          </cell>
          <cell r="Q163">
            <v>0</v>
          </cell>
        </row>
        <row r="164">
          <cell r="O164">
            <v>0</v>
          </cell>
          <cell r="P164">
            <v>0</v>
          </cell>
          <cell r="Q164">
            <v>0</v>
          </cell>
        </row>
        <row r="165">
          <cell r="O165">
            <v>0</v>
          </cell>
          <cell r="P165">
            <v>0</v>
          </cell>
          <cell r="Q165">
            <v>0</v>
          </cell>
        </row>
        <row r="166">
          <cell r="O166">
            <v>0</v>
          </cell>
          <cell r="P166">
            <v>0</v>
          </cell>
          <cell r="Q166">
            <v>0</v>
          </cell>
        </row>
        <row r="167">
          <cell r="O167">
            <v>0</v>
          </cell>
          <cell r="P167">
            <v>0</v>
          </cell>
          <cell r="Q167">
            <v>0</v>
          </cell>
        </row>
        <row r="168">
          <cell r="O168">
            <v>0</v>
          </cell>
          <cell r="P168">
            <v>0</v>
          </cell>
          <cell r="Q168">
            <v>0</v>
          </cell>
        </row>
        <row r="169">
          <cell r="O169">
            <v>0</v>
          </cell>
          <cell r="P169">
            <v>0</v>
          </cell>
          <cell r="Q169">
            <v>0</v>
          </cell>
        </row>
        <row r="170">
          <cell r="O170">
            <v>0</v>
          </cell>
          <cell r="P170">
            <v>0</v>
          </cell>
          <cell r="Q170">
            <v>0</v>
          </cell>
        </row>
        <row r="171">
          <cell r="O171">
            <v>0</v>
          </cell>
          <cell r="P171">
            <v>0</v>
          </cell>
          <cell r="Q171">
            <v>0</v>
          </cell>
        </row>
        <row r="172">
          <cell r="O172">
            <v>0</v>
          </cell>
          <cell r="P172">
            <v>0</v>
          </cell>
          <cell r="Q172">
            <v>0</v>
          </cell>
        </row>
        <row r="173">
          <cell r="O173">
            <v>0</v>
          </cell>
          <cell r="P173">
            <v>0</v>
          </cell>
          <cell r="Q173">
            <v>0</v>
          </cell>
        </row>
        <row r="174">
          <cell r="O174">
            <v>0</v>
          </cell>
          <cell r="P174">
            <v>0</v>
          </cell>
          <cell r="Q174">
            <v>0</v>
          </cell>
        </row>
        <row r="175">
          <cell r="O175">
            <v>0</v>
          </cell>
          <cell r="P175">
            <v>0</v>
          </cell>
          <cell r="Q175">
            <v>0</v>
          </cell>
        </row>
        <row r="176">
          <cell r="O176">
            <v>0</v>
          </cell>
          <cell r="P176">
            <v>0</v>
          </cell>
          <cell r="Q176">
            <v>0</v>
          </cell>
        </row>
        <row r="177">
          <cell r="O177">
            <v>0</v>
          </cell>
          <cell r="P177">
            <v>0</v>
          </cell>
          <cell r="Q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</row>
        <row r="179">
          <cell r="O179">
            <v>0</v>
          </cell>
          <cell r="P179">
            <v>0</v>
          </cell>
          <cell r="Q179">
            <v>0</v>
          </cell>
        </row>
        <row r="180">
          <cell r="O180">
            <v>0</v>
          </cell>
          <cell r="P180">
            <v>0</v>
          </cell>
          <cell r="Q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</row>
        <row r="182">
          <cell r="O182">
            <v>0</v>
          </cell>
          <cell r="P182">
            <v>0</v>
          </cell>
          <cell r="Q182">
            <v>0</v>
          </cell>
        </row>
        <row r="183">
          <cell r="O183">
            <v>0</v>
          </cell>
          <cell r="P183">
            <v>0</v>
          </cell>
          <cell r="Q183">
            <v>0</v>
          </cell>
        </row>
        <row r="184">
          <cell r="O184">
            <v>0</v>
          </cell>
          <cell r="P184">
            <v>0</v>
          </cell>
          <cell r="Q184">
            <v>0</v>
          </cell>
        </row>
        <row r="185">
          <cell r="O185">
            <v>0</v>
          </cell>
          <cell r="P185">
            <v>0</v>
          </cell>
          <cell r="Q185">
            <v>0</v>
          </cell>
        </row>
        <row r="186">
          <cell r="O186">
            <v>0</v>
          </cell>
          <cell r="P186">
            <v>0</v>
          </cell>
          <cell r="Q186">
            <v>0</v>
          </cell>
        </row>
        <row r="187">
          <cell r="O187">
            <v>0</v>
          </cell>
          <cell r="P187">
            <v>0</v>
          </cell>
          <cell r="Q187">
            <v>0</v>
          </cell>
        </row>
        <row r="188">
          <cell r="O188">
            <v>0</v>
          </cell>
          <cell r="P188">
            <v>0</v>
          </cell>
          <cell r="Q188">
            <v>0</v>
          </cell>
        </row>
        <row r="189">
          <cell r="O189">
            <v>0</v>
          </cell>
          <cell r="P189">
            <v>0</v>
          </cell>
          <cell r="Q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</row>
        <row r="191">
          <cell r="O191">
            <v>0</v>
          </cell>
          <cell r="P191">
            <v>0</v>
          </cell>
          <cell r="Q191">
            <v>0</v>
          </cell>
        </row>
        <row r="192">
          <cell r="O192">
            <v>0</v>
          </cell>
          <cell r="P192">
            <v>0</v>
          </cell>
          <cell r="Q192">
            <v>0</v>
          </cell>
        </row>
        <row r="193">
          <cell r="O193">
            <v>0</v>
          </cell>
          <cell r="P193">
            <v>0</v>
          </cell>
          <cell r="Q193">
            <v>0</v>
          </cell>
        </row>
        <row r="194">
          <cell r="O194">
            <v>0</v>
          </cell>
          <cell r="P194">
            <v>0</v>
          </cell>
          <cell r="Q194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</row>
        <row r="196">
          <cell r="O196">
            <v>0</v>
          </cell>
          <cell r="P196">
            <v>0</v>
          </cell>
          <cell r="Q196">
            <v>0</v>
          </cell>
        </row>
        <row r="197">
          <cell r="O197">
            <v>0</v>
          </cell>
          <cell r="P197">
            <v>0</v>
          </cell>
          <cell r="Q197">
            <v>0</v>
          </cell>
        </row>
        <row r="198">
          <cell r="O198">
            <v>0</v>
          </cell>
          <cell r="P198">
            <v>0</v>
          </cell>
          <cell r="Q198">
            <v>0</v>
          </cell>
        </row>
        <row r="199">
          <cell r="O199">
            <v>0</v>
          </cell>
          <cell r="P199">
            <v>0</v>
          </cell>
          <cell r="Q199">
            <v>0</v>
          </cell>
        </row>
        <row r="200">
          <cell r="O200">
            <v>0</v>
          </cell>
          <cell r="P200">
            <v>0</v>
          </cell>
          <cell r="Q200">
            <v>0</v>
          </cell>
        </row>
        <row r="201">
          <cell r="O201">
            <v>0</v>
          </cell>
          <cell r="P201">
            <v>0</v>
          </cell>
          <cell r="Q201">
            <v>0</v>
          </cell>
        </row>
        <row r="202">
          <cell r="O202">
            <v>0</v>
          </cell>
          <cell r="P202">
            <v>0</v>
          </cell>
          <cell r="Q202">
            <v>0</v>
          </cell>
        </row>
        <row r="203">
          <cell r="O203">
            <v>0</v>
          </cell>
          <cell r="P203">
            <v>0</v>
          </cell>
          <cell r="Q203">
            <v>0</v>
          </cell>
        </row>
        <row r="204">
          <cell r="O204">
            <v>0</v>
          </cell>
          <cell r="P204">
            <v>0</v>
          </cell>
          <cell r="Q204">
            <v>0</v>
          </cell>
        </row>
        <row r="205">
          <cell r="O205">
            <v>0</v>
          </cell>
          <cell r="P205">
            <v>0</v>
          </cell>
          <cell r="Q205">
            <v>0</v>
          </cell>
        </row>
        <row r="206">
          <cell r="O206">
            <v>0</v>
          </cell>
          <cell r="P206">
            <v>0</v>
          </cell>
          <cell r="Q206">
            <v>0</v>
          </cell>
        </row>
        <row r="207">
          <cell r="O207">
            <v>0</v>
          </cell>
          <cell r="P207">
            <v>0</v>
          </cell>
          <cell r="Q207">
            <v>0</v>
          </cell>
        </row>
        <row r="208">
          <cell r="O208">
            <v>0</v>
          </cell>
          <cell r="P208">
            <v>0</v>
          </cell>
          <cell r="Q208">
            <v>0</v>
          </cell>
        </row>
        <row r="209">
          <cell r="O209">
            <v>0</v>
          </cell>
          <cell r="P209">
            <v>0</v>
          </cell>
          <cell r="Q209">
            <v>0</v>
          </cell>
        </row>
        <row r="210">
          <cell r="O210">
            <v>0</v>
          </cell>
          <cell r="P210">
            <v>0</v>
          </cell>
          <cell r="Q210">
            <v>0</v>
          </cell>
        </row>
        <row r="211">
          <cell r="O211">
            <v>0</v>
          </cell>
          <cell r="P211">
            <v>0</v>
          </cell>
          <cell r="Q211">
            <v>0</v>
          </cell>
        </row>
        <row r="212">
          <cell r="O212">
            <v>0</v>
          </cell>
          <cell r="P212">
            <v>0</v>
          </cell>
          <cell r="Q212">
            <v>0</v>
          </cell>
        </row>
        <row r="213">
          <cell r="O213">
            <v>0</v>
          </cell>
          <cell r="P213">
            <v>0</v>
          </cell>
          <cell r="Q213">
            <v>0</v>
          </cell>
        </row>
        <row r="214">
          <cell r="O214">
            <v>0</v>
          </cell>
          <cell r="P214">
            <v>0</v>
          </cell>
          <cell r="Q214">
            <v>0</v>
          </cell>
        </row>
        <row r="215">
          <cell r="O215">
            <v>0</v>
          </cell>
          <cell r="P215">
            <v>0</v>
          </cell>
          <cell r="Q215">
            <v>0</v>
          </cell>
        </row>
        <row r="216">
          <cell r="O216">
            <v>0</v>
          </cell>
          <cell r="P216">
            <v>0</v>
          </cell>
          <cell r="Q216">
            <v>0</v>
          </cell>
        </row>
        <row r="217">
          <cell r="O217">
            <v>0</v>
          </cell>
          <cell r="P217">
            <v>0</v>
          </cell>
          <cell r="Q217">
            <v>0</v>
          </cell>
        </row>
        <row r="218">
          <cell r="O218">
            <v>0</v>
          </cell>
          <cell r="P218">
            <v>0</v>
          </cell>
          <cell r="Q218">
            <v>0</v>
          </cell>
        </row>
        <row r="219">
          <cell r="O219">
            <v>0</v>
          </cell>
          <cell r="P219">
            <v>0</v>
          </cell>
          <cell r="Q219">
            <v>0</v>
          </cell>
        </row>
        <row r="220">
          <cell r="O220">
            <v>0</v>
          </cell>
          <cell r="P220">
            <v>0</v>
          </cell>
          <cell r="Q220">
            <v>0</v>
          </cell>
        </row>
        <row r="221">
          <cell r="O221">
            <v>0</v>
          </cell>
          <cell r="P221">
            <v>0</v>
          </cell>
          <cell r="Q221">
            <v>0</v>
          </cell>
        </row>
        <row r="222">
          <cell r="O222">
            <v>0</v>
          </cell>
          <cell r="P222">
            <v>0</v>
          </cell>
          <cell r="Q222">
            <v>0</v>
          </cell>
        </row>
        <row r="223">
          <cell r="O223">
            <v>0</v>
          </cell>
          <cell r="P223">
            <v>0</v>
          </cell>
          <cell r="Q223">
            <v>0</v>
          </cell>
        </row>
        <row r="224">
          <cell r="O224">
            <v>0</v>
          </cell>
          <cell r="P224">
            <v>0</v>
          </cell>
          <cell r="Q224">
            <v>0</v>
          </cell>
        </row>
        <row r="225">
          <cell r="O225">
            <v>0</v>
          </cell>
          <cell r="P225">
            <v>0</v>
          </cell>
          <cell r="Q225">
            <v>0</v>
          </cell>
        </row>
        <row r="226">
          <cell r="O226">
            <v>53.576</v>
          </cell>
          <cell r="P226">
            <v>3.786</v>
          </cell>
          <cell r="Q226">
            <v>5.118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9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Q102" sqref="Q10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6" width="11.28125" style="1" hidden="1" customWidth="1"/>
    <col min="17" max="17" width="11.28125" style="68" customWidth="1"/>
    <col min="18" max="18" width="11.28125" style="1" hidden="1" customWidth="1"/>
    <col min="19" max="19" width="9.57421875" style="0" hidden="1" customWidth="1"/>
    <col min="20" max="20" width="0" style="0" hidden="1" customWidth="1"/>
  </cols>
  <sheetData>
    <row r="1" spans="1:18" ht="39.75" customHeight="1">
      <c r="A1" s="79" t="s">
        <v>178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9" t="s">
        <v>174</v>
      </c>
      <c r="R2" s="10" t="s">
        <v>14</v>
      </c>
      <c r="S2" s="72" t="s">
        <v>176</v>
      </c>
      <c r="T2">
        <v>8137.5</v>
      </c>
    </row>
    <row r="3" spans="1:18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63"/>
      <c r="R3" s="15">
        <f>R4+R42+R70</f>
        <v>2261.268</v>
      </c>
    </row>
    <row r="4" spans="1:18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63"/>
      <c r="R4" s="15">
        <f>R5+R9+R15+R16</f>
        <v>2198.536</v>
      </c>
    </row>
    <row r="5" spans="1:18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64"/>
      <c r="R5" s="23">
        <f>'[1]янв'!Q6*2+'[1]март'!Q6*4+'[1]июль'!Q6*6</f>
        <v>1620.6539999999998</v>
      </c>
    </row>
    <row r="6" spans="1:18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63"/>
      <c r="R6" s="15"/>
    </row>
    <row r="7" spans="1:18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63"/>
      <c r="R7" s="15"/>
    </row>
    <row r="8" spans="1:18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63"/>
      <c r="R8" s="15"/>
    </row>
    <row r="9" spans="1:18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64"/>
      <c r="R9" s="23">
        <f>'[1]янв'!Q10*2+'[1]март'!Q10*4+'[1]июль'!Q10*6</f>
        <v>251.31</v>
      </c>
    </row>
    <row r="10" spans="1:18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64"/>
      <c r="R10" s="23">
        <f>'[1]янв'!Q11*2+'[1]март'!Q11*4+'[1]июль'!Q11*6</f>
        <v>0</v>
      </c>
    </row>
    <row r="11" spans="1:18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64"/>
      <c r="R11" s="23">
        <f>'[1]янв'!Q12*2+'[1]март'!Q12*4+'[1]июль'!Q12*6</f>
        <v>0</v>
      </c>
    </row>
    <row r="12" spans="1:18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64"/>
      <c r="R12" s="23">
        <f>'[1]янв'!Q13*2+'[1]март'!Q13*4+'[1]июль'!Q13*6</f>
        <v>0</v>
      </c>
    </row>
    <row r="13" spans="1:18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64"/>
      <c r="R13" s="23">
        <f>'[1]янв'!Q14*2+'[1]март'!Q14*4+'[1]июль'!Q14*6</f>
        <v>0</v>
      </c>
    </row>
    <row r="14" spans="1:18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64"/>
      <c r="R14" s="23">
        <f>'[1]янв'!Q15*2+'[1]март'!Q15*4+'[1]июль'!Q15*6</f>
        <v>0</v>
      </c>
    </row>
    <row r="15" spans="1:18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64"/>
      <c r="R15" s="23">
        <f>'[1]янв'!Q16*2+'[1]март'!Q16*4+'[1]июль'!Q16*6</f>
        <v>252.504</v>
      </c>
    </row>
    <row r="16" spans="1:18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64"/>
      <c r="R16" s="23">
        <f>'[1]янв'!Q17*2+'[1]март'!Q17*4+'[1]июль'!Q17*6</f>
        <v>74.068</v>
      </c>
    </row>
    <row r="17" spans="1:18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63"/>
      <c r="R17" s="15">
        <f>'[1]янв'!Q18*2+'[1]март'!Q18*4+'[1]июль'!Q18*6</f>
        <v>0</v>
      </c>
    </row>
    <row r="18" spans="1:18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63"/>
      <c r="R18" s="15">
        <f>'[1]янв'!Q19*2+'[1]март'!Q19*4+'[1]июль'!Q19*6</f>
        <v>0</v>
      </c>
    </row>
    <row r="19" spans="1:18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63"/>
      <c r="R19" s="15">
        <f>'[1]янв'!Q20*2+'[1]март'!Q20*4+'[1]июль'!Q20*6</f>
        <v>0</v>
      </c>
    </row>
    <row r="20" spans="1:18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63"/>
      <c r="R20" s="15">
        <f>'[1]янв'!Q21*2+'[1]март'!Q21*4+'[1]июль'!Q21*6</f>
        <v>0</v>
      </c>
    </row>
    <row r="21" spans="1:18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63"/>
      <c r="R21" s="15">
        <f>'[1]янв'!Q22*2+'[1]март'!Q22*4+'[1]июль'!Q22*6</f>
        <v>0</v>
      </c>
    </row>
    <row r="22" spans="1:18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63"/>
      <c r="R22" s="15">
        <f>'[1]янв'!Q23*2+'[1]март'!Q23*4+'[1]июль'!Q23*6</f>
        <v>0</v>
      </c>
    </row>
    <row r="23" spans="1:18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63"/>
      <c r="R23" s="15">
        <f>'[1]янв'!Q24*2+'[1]март'!Q24*4+'[1]июль'!Q24*6</f>
        <v>0</v>
      </c>
    </row>
    <row r="24" spans="1:18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63"/>
      <c r="R24" s="15">
        <f>'[1]янв'!Q25*2+'[1]март'!Q25*4+'[1]июль'!Q25*6</f>
        <v>0</v>
      </c>
    </row>
    <row r="25" spans="1:18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63"/>
      <c r="R25" s="15">
        <f>'[1]янв'!Q26*2+'[1]март'!Q26*4+'[1]июль'!Q26*6</f>
        <v>0</v>
      </c>
    </row>
    <row r="26" spans="1:18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63"/>
      <c r="R26" s="15">
        <f>'[1]янв'!Q27*2+'[1]март'!Q27*4+'[1]июль'!Q27*6</f>
        <v>0</v>
      </c>
    </row>
    <row r="27" spans="1:18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63"/>
      <c r="R27" s="15">
        <f>'[1]янв'!Q28*2+'[1]март'!Q28*4+'[1]июль'!Q28*6</f>
        <v>0</v>
      </c>
    </row>
    <row r="28" spans="1:18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63"/>
      <c r="R28" s="15">
        <f>'[1]янв'!Q29*2+'[1]март'!Q29*4+'[1]июль'!Q29*6</f>
        <v>0</v>
      </c>
    </row>
    <row r="29" spans="1:18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63"/>
      <c r="R29" s="15">
        <f>'[1]янв'!Q30*2+'[1]март'!Q30*4+'[1]июль'!Q30*6</f>
        <v>0</v>
      </c>
    </row>
    <row r="30" spans="1:18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63"/>
      <c r="R30" s="15">
        <f>'[1]янв'!Q31*2+'[1]март'!Q31*4+'[1]июль'!Q31*6</f>
        <v>0</v>
      </c>
    </row>
    <row r="31" spans="1:18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63"/>
      <c r="R31" s="15">
        <f>'[1]янв'!Q32*2+'[1]март'!Q32*4+'[1]июль'!Q32*6</f>
        <v>0</v>
      </c>
    </row>
    <row r="32" spans="1:18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63"/>
      <c r="R32" s="15">
        <f>'[1]янв'!Q33*2+'[1]март'!Q33*4+'[1]июль'!Q33*6</f>
        <v>0</v>
      </c>
    </row>
    <row r="33" spans="1:18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63"/>
      <c r="R33" s="15">
        <f>'[1]янв'!Q34*2+'[1]март'!Q34*4+'[1]июль'!Q34*6</f>
        <v>0</v>
      </c>
    </row>
    <row r="34" spans="1:18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63"/>
      <c r="R34" s="15">
        <f>'[1]янв'!Q35*2+'[1]март'!Q35*4+'[1]июль'!Q35*6</f>
        <v>0</v>
      </c>
    </row>
    <row r="35" spans="1:18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63"/>
      <c r="R35" s="15">
        <f>'[1]янв'!Q36*2+'[1]март'!Q36*4+'[1]июль'!Q36*6</f>
        <v>0</v>
      </c>
    </row>
    <row r="36" spans="1:18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63"/>
      <c r="R36" s="15">
        <f>'[1]янв'!Q37*2+'[1]март'!Q37*4+'[1]июль'!Q37*6</f>
        <v>0</v>
      </c>
    </row>
    <row r="37" spans="1:18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63"/>
      <c r="R37" s="15">
        <f>'[1]янв'!Q38*2+'[1]март'!Q38*4+'[1]июль'!Q38*6</f>
        <v>0</v>
      </c>
    </row>
    <row r="38" spans="1:18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63"/>
      <c r="R38" s="15">
        <f>'[1]янв'!Q39*2+'[1]март'!Q39*4+'[1]июль'!Q39*6</f>
        <v>0</v>
      </c>
    </row>
    <row r="39" spans="1:18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63"/>
      <c r="R39" s="15">
        <f>'[1]янв'!Q40*2+'[1]март'!Q40*4+'[1]июль'!Q40*6</f>
        <v>0</v>
      </c>
    </row>
    <row r="40" spans="1:18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63"/>
      <c r="R40" s="15">
        <f>'[1]янв'!Q41*2+'[1]март'!Q41*4+'[1]июль'!Q41*6</f>
        <v>0</v>
      </c>
    </row>
    <row r="41" spans="1:18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63"/>
      <c r="R41" s="15">
        <f>'[1]янв'!Q42*2+'[1]март'!Q42*4+'[1]июль'!Q42*6</f>
        <v>0</v>
      </c>
    </row>
    <row r="42" spans="1:18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63"/>
      <c r="R42" s="15">
        <f>'[1]янв'!Q43*2+'[1]март'!Q43*4+'[1]июль'!Q43*6</f>
        <v>35.666</v>
      </c>
    </row>
    <row r="43" spans="1:18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64"/>
      <c r="R43" s="23">
        <f>'[1]янв'!Q44*2+'[1]март'!Q44*4+'[1]июль'!Q44*6</f>
        <v>35.666</v>
      </c>
    </row>
    <row r="44" spans="1:18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63"/>
      <c r="R44" s="15">
        <f>'[1]янв'!Q45*2+'[1]март'!Q45*4+'[1]июль'!Q45*6</f>
        <v>0</v>
      </c>
    </row>
    <row r="45" spans="1:18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63"/>
      <c r="R45" s="15">
        <f>'[1]янв'!Q46*2+'[1]март'!Q46*4+'[1]июль'!Q46*6</f>
        <v>0</v>
      </c>
    </row>
    <row r="46" spans="1:18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63"/>
      <c r="R46" s="15">
        <f>'[1]янв'!Q47*2+'[1]март'!Q47*4+'[1]июль'!Q47*6</f>
        <v>0</v>
      </c>
    </row>
    <row r="47" spans="1:18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63"/>
      <c r="R47" s="15">
        <f>'[1]янв'!Q48*2+'[1]март'!Q48*4+'[1]июль'!Q48*6</f>
        <v>0</v>
      </c>
    </row>
    <row r="48" spans="1:18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63"/>
      <c r="R48" s="15">
        <f>'[1]янв'!Q49*2+'[1]март'!Q49*4+'[1]июль'!Q49*6</f>
        <v>0</v>
      </c>
    </row>
    <row r="49" spans="1:18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63"/>
      <c r="R49" s="15">
        <f>'[1]янв'!Q50*2+'[1]март'!Q50*4+'[1]июль'!Q50*6</f>
        <v>0</v>
      </c>
    </row>
    <row r="50" spans="1:18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63"/>
      <c r="R50" s="15">
        <f>'[1]янв'!Q51*2+'[1]март'!Q51*4+'[1]июль'!Q51*6</f>
        <v>0</v>
      </c>
    </row>
    <row r="51" spans="1:18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63"/>
      <c r="R51" s="15">
        <f>'[1]янв'!Q52*2+'[1]март'!Q52*4+'[1]июль'!Q52*6</f>
        <v>0</v>
      </c>
    </row>
    <row r="52" spans="1:18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63"/>
      <c r="R52" s="15">
        <f>'[1]янв'!Q53*2+'[1]март'!Q53*4+'[1]июль'!Q53*6</f>
        <v>0</v>
      </c>
    </row>
    <row r="53" spans="1:18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63"/>
      <c r="R53" s="15">
        <f>'[1]янв'!Q54*2+'[1]март'!Q54*4+'[1]июль'!Q54*6</f>
        <v>0</v>
      </c>
    </row>
    <row r="54" spans="1:18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63"/>
      <c r="R54" s="15">
        <f>'[1]янв'!Q55*2+'[1]март'!Q55*4+'[1]июль'!Q55*6</f>
        <v>0</v>
      </c>
    </row>
    <row r="55" spans="1:18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63"/>
      <c r="R55" s="15">
        <f>'[1]янв'!Q56*2+'[1]март'!Q56*4+'[1]июль'!Q56*6</f>
        <v>0</v>
      </c>
    </row>
    <row r="56" spans="1:18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63"/>
      <c r="R56" s="15">
        <f>'[1]янв'!Q57*2+'[1]март'!Q57*4+'[1]июль'!Q57*6</f>
        <v>0</v>
      </c>
    </row>
    <row r="57" spans="1:18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63"/>
      <c r="R57" s="15">
        <f>'[1]янв'!Q58*2+'[1]март'!Q58*4+'[1]июль'!Q58*6</f>
        <v>0</v>
      </c>
    </row>
    <row r="58" spans="1:18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63"/>
      <c r="R58" s="15">
        <f>'[1]янв'!Q59*2+'[1]март'!Q59*4+'[1]июль'!Q59*6</f>
        <v>0</v>
      </c>
    </row>
    <row r="59" spans="1:18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63"/>
      <c r="R59" s="15">
        <f>'[1]янв'!Q60*2+'[1]март'!Q60*4+'[1]июль'!Q60*6</f>
        <v>0</v>
      </c>
    </row>
    <row r="60" spans="1:18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63"/>
      <c r="R60" s="15">
        <f>'[1]янв'!Q61*2+'[1]март'!Q61*4+'[1]июль'!Q61*6</f>
        <v>0</v>
      </c>
    </row>
    <row r="61" spans="1:18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63"/>
      <c r="R61" s="15">
        <f>'[1]янв'!Q62*2+'[1]март'!Q62*4+'[1]июль'!Q62*6</f>
        <v>0</v>
      </c>
    </row>
    <row r="62" spans="1:18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63"/>
      <c r="R62" s="15">
        <f>'[1]янв'!Q63*2+'[1]март'!Q63*4+'[1]июль'!Q63*6</f>
        <v>0</v>
      </c>
    </row>
    <row r="63" spans="1:18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63"/>
      <c r="R63" s="15">
        <f>'[1]янв'!Q64*2+'[1]март'!Q64*4+'[1]июль'!Q64*6</f>
        <v>0</v>
      </c>
    </row>
    <row r="64" spans="1:18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63"/>
      <c r="R64" s="15">
        <f>'[1]янв'!Q65*2+'[1]март'!Q65*4+'[1]июль'!Q65*6</f>
        <v>0</v>
      </c>
    </row>
    <row r="65" spans="1:18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63"/>
      <c r="R65" s="15">
        <f>'[1]янв'!Q66*2+'[1]март'!Q66*4+'[1]июль'!Q66*6</f>
        <v>0</v>
      </c>
    </row>
    <row r="66" spans="1:18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63"/>
      <c r="R66" s="15">
        <f>'[1]янв'!Q67*2+'[1]март'!Q67*4+'[1]июль'!Q67*6</f>
        <v>0</v>
      </c>
    </row>
    <row r="67" spans="1:18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63"/>
      <c r="R67" s="15">
        <f>'[1]янв'!Q68*2+'[1]март'!Q68*4+'[1]июль'!Q68*6</f>
        <v>0</v>
      </c>
    </row>
    <row r="68" spans="1:18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63"/>
      <c r="R68" s="15">
        <f>'[1]янв'!Q69*2+'[1]март'!Q69*4+'[1]июль'!Q69*6</f>
        <v>0</v>
      </c>
    </row>
    <row r="69" spans="1:18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63"/>
      <c r="R69" s="15">
        <f>'[1]янв'!Q70*2+'[1]март'!Q70*4+'[1]июль'!Q70*6</f>
        <v>0</v>
      </c>
    </row>
    <row r="70" spans="1:18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63"/>
      <c r="R70" s="15">
        <f>'[1]янв'!Q71*2+'[1]март'!Q71*4+'[1]июль'!Q71*6</f>
        <v>27.066000000000003</v>
      </c>
    </row>
    <row r="71" spans="1:18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63"/>
      <c r="R71" s="15"/>
    </row>
    <row r="72" spans="1:18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63"/>
      <c r="R72" s="15"/>
    </row>
    <row r="73" spans="1:18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63"/>
      <c r="R73" s="15"/>
    </row>
    <row r="74" spans="1:18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63"/>
      <c r="R74" s="15"/>
    </row>
    <row r="75" spans="1:18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63"/>
      <c r="R75" s="15"/>
    </row>
    <row r="76" spans="1:18" ht="15.75" customHeight="1" hidden="1" thickBot="1">
      <c r="A76" s="19" t="s">
        <v>69</v>
      </c>
      <c r="B76" s="3">
        <f aca="true" t="shared" si="14" ref="B76:B94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64"/>
      <c r="R76" s="23">
        <f>'[1]янв'!Q77*2+'[1]март'!Q77*4+'[1]июль'!Q77*6</f>
        <v>27.066000000000003</v>
      </c>
    </row>
    <row r="77" spans="1:18" s="16" customFormat="1" ht="15.75" customHeight="1" hidden="1">
      <c r="A77" s="13" t="s">
        <v>70</v>
      </c>
      <c r="B77" s="14">
        <f t="shared" si="14"/>
        <v>14934.752</v>
      </c>
      <c r="C77" s="14">
        <f>C79+C116+C125+C135+C156+C176+C196+C205+C213+C220+C221+C222+C223+C224</f>
        <v>1167.3859999999997</v>
      </c>
      <c r="D77" s="14">
        <f>D79+D116+D125+D135+D156+D176+D196+D205+D213+D220+D221+D222+D223+D224</f>
        <v>1132.57</v>
      </c>
      <c r="E77" s="14">
        <f>E79+E125</f>
        <v>1221.5700000000002</v>
      </c>
      <c r="F77" s="36">
        <f aca="true" t="shared" si="15" ref="F77:N77">F79+F116+F125+F135+F156+F176+F196+F205+F213+F220+F221+F222+F223+F224</f>
        <v>1309.656</v>
      </c>
      <c r="G77" s="37">
        <f t="shared" si="15"/>
        <v>1196.3070000000002</v>
      </c>
      <c r="H77" s="37">
        <f t="shared" si="15"/>
        <v>1280.277</v>
      </c>
      <c r="I77" s="37">
        <f t="shared" si="15"/>
        <v>1373.321</v>
      </c>
      <c r="J77" s="37">
        <f t="shared" si="15"/>
        <v>1381.909</v>
      </c>
      <c r="K77" s="37">
        <f t="shared" si="15"/>
        <v>1211.125</v>
      </c>
      <c r="L77" s="37">
        <f t="shared" si="15"/>
        <v>1205.8770000000004</v>
      </c>
      <c r="M77" s="37">
        <f t="shared" si="15"/>
        <v>1245.8770000000004</v>
      </c>
      <c r="N77" s="38">
        <f t="shared" si="15"/>
        <v>1208.8770000000004</v>
      </c>
      <c r="O77" s="15">
        <f>'[1]янв'!O78*2+'[1]март'!O78*4+'[1]июль'!O78*6</f>
        <v>20661.704</v>
      </c>
      <c r="P77" s="15">
        <f>P79+P125+P225</f>
        <v>1699.8740000000003</v>
      </c>
      <c r="Q77" s="63"/>
      <c r="R77" s="15">
        <f>R79+R125+R225</f>
        <v>2261.268</v>
      </c>
    </row>
    <row r="78" spans="1:18" s="16" customFormat="1" ht="15.75" customHeight="1">
      <c r="A78" s="13"/>
      <c r="B78" s="14"/>
      <c r="C78" s="14"/>
      <c r="D78" s="14"/>
      <c r="E78" s="14"/>
      <c r="F78" s="36"/>
      <c r="G78" s="37"/>
      <c r="H78" s="37"/>
      <c r="I78" s="37"/>
      <c r="J78" s="37"/>
      <c r="K78" s="37"/>
      <c r="L78" s="37"/>
      <c r="M78" s="37"/>
      <c r="N78" s="38"/>
      <c r="O78" s="15"/>
      <c r="P78" s="15"/>
      <c r="Q78" s="63"/>
      <c r="R78" s="15"/>
    </row>
    <row r="79" spans="1:21" ht="15.75" customHeight="1">
      <c r="A79" s="17" t="s">
        <v>71</v>
      </c>
      <c r="B79" s="18">
        <f t="shared" si="14"/>
        <v>13125.832</v>
      </c>
      <c r="C79" s="18">
        <f>C80+C85+C90+C95+C101+C110+C111+C115</f>
        <v>1029.3369999999998</v>
      </c>
      <c r="D79" s="18">
        <f>D80+D85+D90+D95+D101+D110+D111+D115</f>
        <v>1001.2139999999999</v>
      </c>
      <c r="E79" s="18">
        <f>E80+E85+E90+E95+E101+E110+E111+E115</f>
        <v>1073.659</v>
      </c>
      <c r="F79" s="27">
        <f aca="true" t="shared" si="16" ref="F79:N79">F80+F85+F90+F95+F101+F110+F111+F115</f>
        <v>1126.7</v>
      </c>
      <c r="G79" s="28">
        <f t="shared" si="16"/>
        <v>1038.351</v>
      </c>
      <c r="H79" s="28">
        <f t="shared" si="16"/>
        <v>1112.321</v>
      </c>
      <c r="I79" s="28">
        <f t="shared" si="16"/>
        <v>1232.3649999999998</v>
      </c>
      <c r="J79" s="28">
        <f t="shared" si="16"/>
        <v>1240.953</v>
      </c>
      <c r="K79" s="28">
        <f t="shared" si="16"/>
        <v>1070.169</v>
      </c>
      <c r="L79" s="28">
        <f t="shared" si="16"/>
        <v>1064.9210000000003</v>
      </c>
      <c r="M79" s="28">
        <f t="shared" si="16"/>
        <v>1067.9210000000003</v>
      </c>
      <c r="N79" s="29">
        <f t="shared" si="16"/>
        <v>1067.9210000000003</v>
      </c>
      <c r="O79" s="15">
        <f>'[1]янв'!O79*2+'[1]март'!O79*4+'[1]июль'!O79*6</f>
        <v>17759.178</v>
      </c>
      <c r="P79" s="15">
        <f>P80+P85+P90+P95+P101+P110+P111+P115</f>
        <v>1466.7920000000004</v>
      </c>
      <c r="Q79" s="65">
        <f>Q80+Q85+Q90+Q95+Q101+Q110+Q111</f>
        <v>13.008941330957859</v>
      </c>
      <c r="R79" s="15">
        <f>R80+R85+R90+R95+R101+R110+R111+R115</f>
        <v>1948.688</v>
      </c>
      <c r="S79" s="74">
        <f>Q79*6</f>
        <v>78.05364798574715</v>
      </c>
      <c r="T79" s="73">
        <f>$S79*$T$2/1000</f>
        <v>635.1615604840174</v>
      </c>
      <c r="U79" s="78"/>
    </row>
    <row r="80" spans="1:21" ht="33" customHeight="1">
      <c r="A80" s="39" t="s">
        <v>72</v>
      </c>
      <c r="B80" s="31">
        <f t="shared" si="14"/>
        <v>597.7449999999999</v>
      </c>
      <c r="C80" s="31">
        <f>C81+C82+C83+C84</f>
        <v>39.019999999999996</v>
      </c>
      <c r="D80" s="31">
        <f>D81+D82+D83+D84</f>
        <v>55.519999999999996</v>
      </c>
      <c r="E80" s="31">
        <v>77.831</v>
      </c>
      <c r="F80" s="32">
        <f aca="true" t="shared" si="17" ref="F80:N80">F81+F82+F83+F84</f>
        <v>82.36</v>
      </c>
      <c r="G80" s="33">
        <f t="shared" si="17"/>
        <v>30.440000000000005</v>
      </c>
      <c r="H80" s="33">
        <f t="shared" si="17"/>
        <v>54.410000000000004</v>
      </c>
      <c r="I80" s="33">
        <f t="shared" si="17"/>
        <v>78.934</v>
      </c>
      <c r="J80" s="33">
        <f t="shared" si="17"/>
        <v>56.822</v>
      </c>
      <c r="K80" s="33">
        <f t="shared" si="17"/>
        <v>36.038</v>
      </c>
      <c r="L80" s="33">
        <f t="shared" si="17"/>
        <v>28.79</v>
      </c>
      <c r="M80" s="33">
        <f t="shared" si="17"/>
        <v>28.79</v>
      </c>
      <c r="N80" s="34">
        <f t="shared" si="17"/>
        <v>28.79</v>
      </c>
      <c r="O80" s="15">
        <f>'[1]янв'!O80*2+'[1]март'!O80*4+'[1]июль'!O80*6</f>
        <v>619.0360000000001</v>
      </c>
      <c r="P80" s="15">
        <f>'[1]янв'!P80*2+'[1]март'!P80*4+'[1]июль'!P80*6</f>
        <v>80.79400000000001</v>
      </c>
      <c r="Q80" s="66">
        <f>SUM(Q81:Q84)</f>
        <v>1.1581496788215526</v>
      </c>
      <c r="R80" s="15">
        <f>'[1]янв'!Q80*2+'[1]март'!Q80*4+'[1]июль'!Q80*6</f>
        <v>67.822</v>
      </c>
      <c r="S80" s="74">
        <f aca="true" t="shared" si="18" ref="S80:S115">Q80*6</f>
        <v>6.948898072929316</v>
      </c>
      <c r="T80" s="73">
        <f aca="true" t="shared" si="19" ref="T80:T115">$S80*$T$2/1000</f>
        <v>56.54665806846231</v>
      </c>
      <c r="U80" s="78"/>
    </row>
    <row r="81" spans="1:21" ht="15.75" customHeight="1">
      <c r="A81" s="19" t="s">
        <v>73</v>
      </c>
      <c r="B81" s="3">
        <f t="shared" si="14"/>
        <v>162.01</v>
      </c>
      <c r="C81" s="3">
        <v>8</v>
      </c>
      <c r="D81" s="3">
        <v>8</v>
      </c>
      <c r="E81" s="3">
        <v>23.56</v>
      </c>
      <c r="F81" s="20">
        <v>8</v>
      </c>
      <c r="G81" s="21">
        <v>9.65</v>
      </c>
      <c r="H81" s="21">
        <v>24.8</v>
      </c>
      <c r="I81" s="21">
        <v>40</v>
      </c>
      <c r="J81" s="21">
        <v>8</v>
      </c>
      <c r="K81" s="21">
        <v>8</v>
      </c>
      <c r="L81" s="21">
        <v>8</v>
      </c>
      <c r="M81" s="21">
        <v>8</v>
      </c>
      <c r="N81" s="22">
        <v>8</v>
      </c>
      <c r="O81" s="23">
        <f>'[1]янв'!O81*2+'[1]март'!O81*4+'[1]июль'!O81*6</f>
        <v>29.888000000000005</v>
      </c>
      <c r="P81" s="23">
        <f>'[1]янв'!P81*2+'[1]март'!P81*4+'[1]июль'!P81*6</f>
        <v>4.228</v>
      </c>
      <c r="Q81" s="67">
        <v>0.3</v>
      </c>
      <c r="R81" s="23">
        <f>'[1]янв'!Q81*2+'[1]март'!Q81*4+'[1]июль'!Q81*6</f>
        <v>3.564</v>
      </c>
      <c r="S81" s="74">
        <f t="shared" si="18"/>
        <v>1.7999999999999998</v>
      </c>
      <c r="T81" s="73">
        <f t="shared" si="19"/>
        <v>14.647499999999997</v>
      </c>
      <c r="U81" s="78"/>
    </row>
    <row r="82" spans="1:21" ht="33" customHeight="1">
      <c r="A82" s="25" t="s">
        <v>74</v>
      </c>
      <c r="B82" s="3">
        <f t="shared" si="14"/>
        <v>207.59400000000005</v>
      </c>
      <c r="C82" s="3">
        <v>17.3</v>
      </c>
      <c r="D82" s="3">
        <v>17.3</v>
      </c>
      <c r="E82" s="3">
        <v>17.294</v>
      </c>
      <c r="F82" s="20">
        <v>17.3</v>
      </c>
      <c r="G82" s="21">
        <v>17.3</v>
      </c>
      <c r="H82" s="21">
        <v>17.3</v>
      </c>
      <c r="I82" s="21">
        <v>17.3</v>
      </c>
      <c r="J82" s="21">
        <v>17.3</v>
      </c>
      <c r="K82" s="21">
        <v>17.3</v>
      </c>
      <c r="L82" s="21">
        <v>17.3</v>
      </c>
      <c r="M82" s="21">
        <v>17.3</v>
      </c>
      <c r="N82" s="22">
        <v>17.3</v>
      </c>
      <c r="O82" s="23">
        <f>'[1]янв'!O82*2+'[1]март'!O82*4+'[1]июль'!O82*6</f>
        <v>143.44400000000002</v>
      </c>
      <c r="P82" s="23">
        <f>'[1]янв'!P82*2+'[1]март'!P82*4+'[1]июль'!P82*6</f>
        <v>20.356</v>
      </c>
      <c r="Q82" s="67">
        <v>0.2397251903673484</v>
      </c>
      <c r="R82" s="23">
        <f>'[1]янв'!Q82*2+'[1]март'!Q82*4+'[1]июль'!Q82*6</f>
        <v>17.07</v>
      </c>
      <c r="S82" s="74">
        <f t="shared" si="18"/>
        <v>1.4383511422040904</v>
      </c>
      <c r="T82" s="73">
        <f t="shared" si="19"/>
        <v>11.704582419685787</v>
      </c>
      <c r="U82" s="78"/>
    </row>
    <row r="83" spans="1:21" ht="15.75" customHeight="1">
      <c r="A83" s="19" t="s">
        <v>75</v>
      </c>
      <c r="B83" s="3">
        <f t="shared" si="14"/>
        <v>41.88000000000002</v>
      </c>
      <c r="C83" s="3">
        <v>3.49</v>
      </c>
      <c r="D83" s="3">
        <v>3.49</v>
      </c>
      <c r="E83" s="3">
        <v>3.49</v>
      </c>
      <c r="F83" s="20">
        <v>3.49</v>
      </c>
      <c r="G83" s="21">
        <v>3.49</v>
      </c>
      <c r="H83" s="21">
        <v>3.49</v>
      </c>
      <c r="I83" s="21">
        <v>3.49</v>
      </c>
      <c r="J83" s="21">
        <v>3.49</v>
      </c>
      <c r="K83" s="21">
        <v>3.49</v>
      </c>
      <c r="L83" s="21">
        <v>3.49</v>
      </c>
      <c r="M83" s="21">
        <v>3.49</v>
      </c>
      <c r="N83" s="22">
        <v>3.49</v>
      </c>
      <c r="O83" s="23">
        <f>'[1]янв'!O83*2+'[1]март'!O83*4+'[1]июль'!O83*6</f>
        <v>28.878</v>
      </c>
      <c r="P83" s="23">
        <f>'[1]янв'!P83*2+'[1]март'!P83*4+'[1]июль'!P83*6</f>
        <v>4.092</v>
      </c>
      <c r="Q83" s="67">
        <v>0.04842448845420438</v>
      </c>
      <c r="R83" s="23">
        <f>'[1]янв'!Q83*2+'[1]март'!Q83*4+'[1]июль'!Q83*6</f>
        <v>3.4379999999999997</v>
      </c>
      <c r="S83" s="74">
        <f t="shared" si="18"/>
        <v>0.29054693072522625</v>
      </c>
      <c r="T83" s="73">
        <f t="shared" si="19"/>
        <v>2.3643256487765285</v>
      </c>
      <c r="U83" s="78"/>
    </row>
    <row r="84" spans="1:21" ht="15.75" customHeight="1">
      <c r="A84" s="19" t="s">
        <v>76</v>
      </c>
      <c r="B84" s="3">
        <f t="shared" si="14"/>
        <v>186.261</v>
      </c>
      <c r="C84" s="3">
        <v>10.23</v>
      </c>
      <c r="D84" s="3">
        <v>26.73</v>
      </c>
      <c r="E84" s="3">
        <v>33.487</v>
      </c>
      <c r="F84" s="20">
        <v>53.57</v>
      </c>
      <c r="G84" s="21">
        <v>0</v>
      </c>
      <c r="H84" s="21">
        <v>8.82</v>
      </c>
      <c r="I84" s="21">
        <v>18.144</v>
      </c>
      <c r="J84" s="21">
        <v>28.032</v>
      </c>
      <c r="K84" s="21">
        <v>7.248</v>
      </c>
      <c r="L84" s="21"/>
      <c r="M84" s="21"/>
      <c r="N84" s="22"/>
      <c r="O84" s="23">
        <f>'[1]янв'!O84*2+'[1]март'!O84*4+'[1]июль'!O84*6</f>
        <v>416.82599999999996</v>
      </c>
      <c r="P84" s="23">
        <f>'[1]янв'!P84*2+'[1]март'!P84*4+'[1]июль'!P84*6</f>
        <v>52.117999999999995</v>
      </c>
      <c r="Q84" s="67">
        <v>0.57</v>
      </c>
      <c r="R84" s="23">
        <f>'[1]янв'!Q84*2+'[1]март'!Q84*4+'[1]июль'!Q84*6</f>
        <v>43.75</v>
      </c>
      <c r="S84" s="74">
        <f t="shared" si="18"/>
        <v>3.42</v>
      </c>
      <c r="T84" s="73">
        <f t="shared" si="19"/>
        <v>27.83025</v>
      </c>
      <c r="U84" s="78"/>
    </row>
    <row r="85" spans="1:21" ht="37.5" customHeight="1">
      <c r="A85" s="39" t="s">
        <v>77</v>
      </c>
      <c r="B85" s="31">
        <f t="shared" si="14"/>
        <v>2282.8260000000005</v>
      </c>
      <c r="C85" s="31">
        <f>C86+C87+C88+C89</f>
        <v>157.85399999999998</v>
      </c>
      <c r="D85" s="31">
        <f>D86+D87+D88+D89</f>
        <v>158.946</v>
      </c>
      <c r="E85" s="31">
        <v>184.436</v>
      </c>
      <c r="F85" s="32">
        <f aca="true" t="shared" si="20" ref="F85:N85">F86+F87+F88+F89</f>
        <v>164.622</v>
      </c>
      <c r="G85" s="33">
        <f t="shared" si="20"/>
        <v>164.621</v>
      </c>
      <c r="H85" s="33">
        <f t="shared" si="20"/>
        <v>214.621</v>
      </c>
      <c r="I85" s="33">
        <f t="shared" si="20"/>
        <v>264.621</v>
      </c>
      <c r="J85" s="33">
        <f t="shared" si="20"/>
        <v>314.62100000000004</v>
      </c>
      <c r="K85" s="33">
        <f t="shared" si="20"/>
        <v>164.621</v>
      </c>
      <c r="L85" s="33">
        <f t="shared" si="20"/>
        <v>164.621</v>
      </c>
      <c r="M85" s="33">
        <f t="shared" si="20"/>
        <v>164.621</v>
      </c>
      <c r="N85" s="34">
        <f t="shared" si="20"/>
        <v>164.621</v>
      </c>
      <c r="O85" s="15">
        <f>'[1]янв'!O85*2+'[1]март'!O85*4+'[1]июль'!O85*6</f>
        <v>2290.584</v>
      </c>
      <c r="P85" s="15">
        <f>'[1]янв'!P85*2+'[1]март'!P85*4+'[1]июль'!P85*6</f>
        <v>175.266</v>
      </c>
      <c r="Q85" s="66">
        <v>1.731060522276223</v>
      </c>
      <c r="R85" s="15">
        <f>'[1]янв'!Q85*2+'[1]март'!Q85*4+'[1]июль'!Q85*6</f>
        <v>254.388</v>
      </c>
      <c r="S85" s="74">
        <f t="shared" si="18"/>
        <v>10.386363133657337</v>
      </c>
      <c r="T85" s="73">
        <f t="shared" si="19"/>
        <v>84.51903000013658</v>
      </c>
      <c r="U85" s="78"/>
    </row>
    <row r="86" spans="1:21" s="61" customFormat="1" ht="15.75" customHeight="1">
      <c r="A86" s="62" t="s">
        <v>78</v>
      </c>
      <c r="B86" s="56">
        <f t="shared" si="14"/>
        <v>1159.347</v>
      </c>
      <c r="C86" s="56">
        <v>74.8</v>
      </c>
      <c r="D86" s="56">
        <v>72.402</v>
      </c>
      <c r="E86" s="56">
        <v>64.145</v>
      </c>
      <c r="F86" s="57">
        <v>72</v>
      </c>
      <c r="G86" s="58">
        <v>72</v>
      </c>
      <c r="H86" s="58">
        <v>122</v>
      </c>
      <c r="I86" s="58">
        <v>172</v>
      </c>
      <c r="J86" s="58">
        <v>222</v>
      </c>
      <c r="K86" s="58">
        <v>72</v>
      </c>
      <c r="L86" s="58">
        <v>72</v>
      </c>
      <c r="M86" s="58">
        <v>72</v>
      </c>
      <c r="N86" s="59">
        <v>72</v>
      </c>
      <c r="O86" s="60">
        <f>'[1]янв'!O86*2+'[1]март'!O86*4+'[1]июль'!O86*6</f>
        <v>772.7860000000001</v>
      </c>
      <c r="P86" s="60">
        <f>'[1]янв'!P86*2+'[1]март'!P86*4+'[1]июль'!P86*6</f>
        <v>62.135999999999996</v>
      </c>
      <c r="Q86" s="67">
        <v>0.5592547505777078</v>
      </c>
      <c r="R86" s="60">
        <f>'[1]янв'!Q86*2+'[1]март'!Q86*4+'[1]июль'!Q86*6</f>
        <v>84.96000000000001</v>
      </c>
      <c r="S86" s="74">
        <f t="shared" si="18"/>
        <v>3.355528503466247</v>
      </c>
      <c r="T86" s="73">
        <f t="shared" si="19"/>
        <v>27.305613196956582</v>
      </c>
      <c r="U86" s="78"/>
    </row>
    <row r="87" spans="1:21" ht="48.75" customHeight="1">
      <c r="A87" s="25" t="s">
        <v>79</v>
      </c>
      <c r="B87" s="3">
        <f t="shared" si="14"/>
        <v>645.7979999999999</v>
      </c>
      <c r="C87" s="3">
        <v>51.4</v>
      </c>
      <c r="D87" s="3">
        <v>54.3</v>
      </c>
      <c r="E87" s="3">
        <v>51.398</v>
      </c>
      <c r="F87" s="20">
        <v>54.3</v>
      </c>
      <c r="G87" s="21">
        <v>54.3</v>
      </c>
      <c r="H87" s="21">
        <v>54.3</v>
      </c>
      <c r="I87" s="21">
        <v>54.3</v>
      </c>
      <c r="J87" s="21">
        <v>54.3</v>
      </c>
      <c r="K87" s="21">
        <v>54.3</v>
      </c>
      <c r="L87" s="21">
        <v>54.3</v>
      </c>
      <c r="M87" s="21">
        <v>54.3</v>
      </c>
      <c r="N87" s="22">
        <v>54.3</v>
      </c>
      <c r="O87" s="15">
        <f>'[1]янв'!O87*2+'[1]март'!O87*4+'[1]июль'!O87*6</f>
        <v>838.094</v>
      </c>
      <c r="P87" s="15">
        <f>'[1]янв'!P87*2+'[1]март'!P87*4+'[1]июль'!P87*6</f>
        <v>67.362</v>
      </c>
      <c r="Q87" s="67">
        <v>0.6782988696005189</v>
      </c>
      <c r="R87" s="15">
        <f>'[1]янв'!Q87*2+'[1]март'!Q87*4+'[1]июль'!Q87*6</f>
        <v>76.27199999999999</v>
      </c>
      <c r="S87" s="74">
        <f t="shared" si="18"/>
        <v>4.069793217603113</v>
      </c>
      <c r="T87" s="73">
        <f t="shared" si="19"/>
        <v>33.11794230824533</v>
      </c>
      <c r="U87" s="78"/>
    </row>
    <row r="88" spans="1:21" ht="15.75" customHeight="1">
      <c r="A88" s="19" t="s">
        <v>80</v>
      </c>
      <c r="B88" s="3">
        <f t="shared" si="14"/>
        <v>130.463</v>
      </c>
      <c r="C88" s="3">
        <v>10.38</v>
      </c>
      <c r="D88" s="3">
        <v>10.97</v>
      </c>
      <c r="E88" s="3">
        <v>10.383</v>
      </c>
      <c r="F88" s="20">
        <v>10.97</v>
      </c>
      <c r="G88" s="21">
        <v>10.97</v>
      </c>
      <c r="H88" s="21">
        <v>10.97</v>
      </c>
      <c r="I88" s="21">
        <v>10.97</v>
      </c>
      <c r="J88" s="21">
        <v>10.97</v>
      </c>
      <c r="K88" s="21">
        <v>10.97</v>
      </c>
      <c r="L88" s="21">
        <v>10.97</v>
      </c>
      <c r="M88" s="21">
        <v>10.97</v>
      </c>
      <c r="N88" s="22">
        <v>10.97</v>
      </c>
      <c r="O88" s="15">
        <f>'[1]янв'!O88*2+'[1]март'!O88*4+'[1]июль'!O88*6</f>
        <v>168.57999999999998</v>
      </c>
      <c r="P88" s="15">
        <f>'[1]янв'!P88*2+'[1]март'!P88*4+'[1]июль'!P88*6</f>
        <v>13.544</v>
      </c>
      <c r="Q88" s="67">
        <v>0.1370163716593048</v>
      </c>
      <c r="R88" s="15">
        <f>'[1]янв'!Q88*2+'[1]март'!Q88*4+'[1]июль'!Q88*6</f>
        <v>15.342</v>
      </c>
      <c r="S88" s="74">
        <f t="shared" si="18"/>
        <v>0.8220982299558288</v>
      </c>
      <c r="T88" s="73">
        <f t="shared" si="19"/>
        <v>6.689824346265557</v>
      </c>
      <c r="U88" s="78"/>
    </row>
    <row r="89" spans="1:21" ht="15.75" customHeight="1">
      <c r="A89" s="19" t="s">
        <v>81</v>
      </c>
      <c r="B89" s="3">
        <f t="shared" si="14"/>
        <v>347.21799999999996</v>
      </c>
      <c r="C89" s="3">
        <v>21.274</v>
      </c>
      <c r="D89" s="3">
        <v>21.274</v>
      </c>
      <c r="E89" s="3">
        <v>58.51</v>
      </c>
      <c r="F89" s="20">
        <v>27.352</v>
      </c>
      <c r="G89" s="21">
        <v>27.351</v>
      </c>
      <c r="H89" s="21">
        <v>27.351</v>
      </c>
      <c r="I89" s="21">
        <v>27.351</v>
      </c>
      <c r="J89" s="21">
        <v>27.351</v>
      </c>
      <c r="K89" s="21">
        <v>27.351</v>
      </c>
      <c r="L89" s="21">
        <v>27.351</v>
      </c>
      <c r="M89" s="21">
        <v>27.351</v>
      </c>
      <c r="N89" s="22">
        <v>27.351</v>
      </c>
      <c r="O89" s="15">
        <f>'[1]янв'!O89*2+'[1]март'!O89*4+'[1]июль'!O89*6</f>
        <v>511.12399999999997</v>
      </c>
      <c r="P89" s="15">
        <f>'[1]янв'!P89*2+'[1]март'!P89*4+'[1]июль'!P89*6</f>
        <v>32.224</v>
      </c>
      <c r="Q89" s="67">
        <v>0.35649053043869144</v>
      </c>
      <c r="R89" s="15">
        <f>'[1]янв'!Q89*2+'[1]март'!Q89*4+'[1]июль'!Q89*6</f>
        <v>77.814</v>
      </c>
      <c r="S89" s="74">
        <f t="shared" si="18"/>
        <v>2.1389431826321488</v>
      </c>
      <c r="T89" s="73">
        <f t="shared" si="19"/>
        <v>17.405650148669114</v>
      </c>
      <c r="U89" s="78"/>
    </row>
    <row r="90" spans="1:21" ht="48.75" customHeight="1">
      <c r="A90" s="39" t="s">
        <v>82</v>
      </c>
      <c r="B90" s="31">
        <f t="shared" si="14"/>
        <v>5483.537000000001</v>
      </c>
      <c r="C90" s="31">
        <f>C91+C92+C93+C94</f>
        <v>436.03200000000004</v>
      </c>
      <c r="D90" s="31">
        <f>D91+D92+D93+D94</f>
        <v>416.302</v>
      </c>
      <c r="E90" s="31">
        <v>369.435</v>
      </c>
      <c r="F90" s="32">
        <f aca="true" t="shared" si="21" ref="F90:N90">F91+F92+F93+F94</f>
        <v>483.688</v>
      </c>
      <c r="G90" s="33">
        <f t="shared" si="21"/>
        <v>471.01</v>
      </c>
      <c r="H90" s="33">
        <f t="shared" si="21"/>
        <v>471.01</v>
      </c>
      <c r="I90" s="33">
        <f t="shared" si="21"/>
        <v>471.01</v>
      </c>
      <c r="J90" s="33">
        <f t="shared" si="21"/>
        <v>471.01</v>
      </c>
      <c r="K90" s="33">
        <f t="shared" si="21"/>
        <v>471.01</v>
      </c>
      <c r="L90" s="33">
        <f t="shared" si="21"/>
        <v>471.01</v>
      </c>
      <c r="M90" s="33">
        <f t="shared" si="21"/>
        <v>476.01</v>
      </c>
      <c r="N90" s="34">
        <f t="shared" si="21"/>
        <v>476.01</v>
      </c>
      <c r="O90" s="15">
        <f>'[1]янв'!O90*2+'[1]март'!O90*4+'[1]июль'!O90*6</f>
        <v>7176.041999999999</v>
      </c>
      <c r="P90" s="15">
        <f>'[1]янв'!P90*2+'[1]март'!P90*4+'[1]июль'!P90*6</f>
        <v>487.63800000000003</v>
      </c>
      <c r="Q90" s="66">
        <v>5.308628748098782</v>
      </c>
      <c r="R90" s="15">
        <f>'[1]янв'!Q90*2+'[1]март'!Q90*4+'[1]июль'!Q90*6</f>
        <v>809.244</v>
      </c>
      <c r="S90" s="74">
        <f t="shared" si="18"/>
        <v>31.85177248859269</v>
      </c>
      <c r="T90" s="73">
        <f t="shared" si="19"/>
        <v>259.193798625923</v>
      </c>
      <c r="U90" s="78"/>
    </row>
    <row r="91" spans="1:21" ht="15.75" customHeight="1">
      <c r="A91" s="19" t="s">
        <v>83</v>
      </c>
      <c r="B91" s="3">
        <f t="shared" si="14"/>
        <v>463.773</v>
      </c>
      <c r="C91" s="3">
        <v>47.4</v>
      </c>
      <c r="D91" s="3">
        <v>45.322</v>
      </c>
      <c r="E91" s="3">
        <v>33.373</v>
      </c>
      <c r="F91" s="20">
        <v>47.678</v>
      </c>
      <c r="G91" s="21">
        <v>35</v>
      </c>
      <c r="H91" s="21">
        <v>35</v>
      </c>
      <c r="I91" s="21">
        <v>35</v>
      </c>
      <c r="J91" s="21">
        <v>35</v>
      </c>
      <c r="K91" s="21">
        <v>35</v>
      </c>
      <c r="L91" s="21">
        <v>35</v>
      </c>
      <c r="M91" s="21">
        <v>40</v>
      </c>
      <c r="N91" s="22">
        <v>40</v>
      </c>
      <c r="O91" s="23">
        <f>'[1]янв'!O91*2+'[1]март'!O91*4+'[1]июль'!O91*6</f>
        <v>898.6379999999999</v>
      </c>
      <c r="P91" s="23">
        <f>'[1]янв'!P91*2+'[1]март'!P91*4+'[1]июль'!P91*6</f>
        <v>64.752</v>
      </c>
      <c r="Q91" s="67">
        <v>0.6015623132813185</v>
      </c>
      <c r="R91" s="23">
        <f>'[1]янв'!Q91*2+'[1]март'!Q91*4+'[1]июль'!Q91*6</f>
        <v>91.08600000000001</v>
      </c>
      <c r="S91" s="74">
        <f t="shared" si="18"/>
        <v>3.6093738796879107</v>
      </c>
      <c r="T91" s="73">
        <f t="shared" si="19"/>
        <v>29.371279945960374</v>
      </c>
      <c r="U91" s="78"/>
    </row>
    <row r="92" spans="1:21" ht="45" customHeight="1">
      <c r="A92" s="25" t="s">
        <v>84</v>
      </c>
      <c r="B92" s="3">
        <f t="shared" si="14"/>
        <v>3899.375000000001</v>
      </c>
      <c r="C92" s="3">
        <v>280.79</v>
      </c>
      <c r="D92" s="3">
        <v>288.3</v>
      </c>
      <c r="E92" s="3">
        <v>248.685</v>
      </c>
      <c r="F92" s="20">
        <v>342.4</v>
      </c>
      <c r="G92" s="21">
        <v>342.4</v>
      </c>
      <c r="H92" s="21">
        <v>342.4</v>
      </c>
      <c r="I92" s="21">
        <v>342.4</v>
      </c>
      <c r="J92" s="21">
        <v>342.4</v>
      </c>
      <c r="K92" s="21">
        <v>342.4</v>
      </c>
      <c r="L92" s="21">
        <v>342.4</v>
      </c>
      <c r="M92" s="21">
        <v>342.4</v>
      </c>
      <c r="N92" s="22">
        <v>342.4</v>
      </c>
      <c r="O92" s="23">
        <f>'[1]янв'!O92*2+'[1]март'!O92*4+'[1]июль'!O92*6</f>
        <v>4886.982</v>
      </c>
      <c r="P92" s="23">
        <f>'[1]янв'!P92*2+'[1]март'!P92*4+'[1]июль'!P92*6</f>
        <v>336.606</v>
      </c>
      <c r="Q92" s="67">
        <v>3.7340884486597234</v>
      </c>
      <c r="R92" s="23">
        <f>'[1]янв'!Q92*2+'[1]март'!Q92*4+'[1]июль'!Q92*6</f>
        <v>596.778</v>
      </c>
      <c r="S92" s="74">
        <f t="shared" si="18"/>
        <v>22.404530691958342</v>
      </c>
      <c r="T92" s="73">
        <f t="shared" si="19"/>
        <v>182.316868505811</v>
      </c>
      <c r="U92" s="78"/>
    </row>
    <row r="93" spans="1:21" ht="15.75" customHeight="1">
      <c r="A93" s="19" t="s">
        <v>85</v>
      </c>
      <c r="B93" s="3">
        <f t="shared" si="14"/>
        <v>836.5630000000001</v>
      </c>
      <c r="C93" s="3">
        <v>61.16</v>
      </c>
      <c r="D93" s="3">
        <v>62.68</v>
      </c>
      <c r="E93" s="3">
        <v>50.233</v>
      </c>
      <c r="F93" s="20">
        <v>73.61</v>
      </c>
      <c r="G93" s="21">
        <v>73.61</v>
      </c>
      <c r="H93" s="21">
        <v>73.61</v>
      </c>
      <c r="I93" s="21">
        <v>73.61</v>
      </c>
      <c r="J93" s="21">
        <v>73.61</v>
      </c>
      <c r="K93" s="21">
        <v>73.61</v>
      </c>
      <c r="L93" s="21">
        <v>73.61</v>
      </c>
      <c r="M93" s="21">
        <v>73.61</v>
      </c>
      <c r="N93" s="22">
        <v>73.61</v>
      </c>
      <c r="O93" s="23">
        <f>'[1]янв'!O93*2+'[1]март'!O93*4+'[1]июль'!O93*6</f>
        <v>1006.298</v>
      </c>
      <c r="P93" s="23">
        <f>'[1]янв'!P93*2+'[1]март'!P93*4+'[1]июль'!P93*6</f>
        <v>67.71000000000001</v>
      </c>
      <c r="Q93" s="67">
        <v>0.7542858666292643</v>
      </c>
      <c r="R93" s="23">
        <f>'[1]янв'!Q93*2+'[1]март'!Q93*4+'[1]июль'!Q93*6</f>
        <v>95.25</v>
      </c>
      <c r="S93" s="74">
        <f t="shared" si="18"/>
        <v>4.525715199775586</v>
      </c>
      <c r="T93" s="73">
        <f t="shared" si="19"/>
        <v>36.82800743817383</v>
      </c>
      <c r="U93" s="78"/>
    </row>
    <row r="94" spans="1:21" ht="15.75" customHeight="1">
      <c r="A94" s="19" t="s">
        <v>86</v>
      </c>
      <c r="B94" s="3">
        <f t="shared" si="14"/>
        <v>283.826</v>
      </c>
      <c r="C94" s="3">
        <v>46.682</v>
      </c>
      <c r="D94" s="3">
        <v>20</v>
      </c>
      <c r="E94" s="3">
        <v>37.144</v>
      </c>
      <c r="F94" s="20">
        <v>20</v>
      </c>
      <c r="G94" s="21">
        <v>20</v>
      </c>
      <c r="H94" s="21">
        <v>20</v>
      </c>
      <c r="I94" s="21">
        <v>20</v>
      </c>
      <c r="J94" s="21">
        <v>20</v>
      </c>
      <c r="K94" s="21">
        <v>20</v>
      </c>
      <c r="L94" s="21">
        <v>20</v>
      </c>
      <c r="M94" s="21">
        <v>20</v>
      </c>
      <c r="N94" s="22">
        <v>20</v>
      </c>
      <c r="O94" s="23">
        <f>'[1]янв'!O94*2+'[1]март'!O94*4+'[1]июль'!O94*6</f>
        <v>384.12399999999997</v>
      </c>
      <c r="P94" s="23">
        <f>'[1]янв'!P94*2+'[1]март'!P94*4+'[1]июль'!P94*6</f>
        <v>18.57</v>
      </c>
      <c r="Q94" s="67">
        <v>0.21869211952847603</v>
      </c>
      <c r="R94" s="23">
        <f>'[1]янв'!Q94*2+'[1]март'!Q94*4+'[1]июль'!Q94*6</f>
        <v>26.130000000000003</v>
      </c>
      <c r="S94" s="74">
        <f t="shared" si="18"/>
        <v>1.3121527171708562</v>
      </c>
      <c r="T94" s="73">
        <f t="shared" si="19"/>
        <v>10.677642735977843</v>
      </c>
      <c r="U94" s="78"/>
    </row>
    <row r="95" spans="1:21" ht="15.75" customHeight="1">
      <c r="A95" s="39" t="s">
        <v>87</v>
      </c>
      <c r="B95" s="31">
        <f aca="true" t="shared" si="22" ref="B95:B101">SUM(C95:N95)</f>
        <v>3276.824</v>
      </c>
      <c r="C95" s="31">
        <f>C96+C97+C98+C99+C100</f>
        <v>222.366</v>
      </c>
      <c r="D95" s="31">
        <f>D96+D97+D98+D99+D100</f>
        <v>222.366</v>
      </c>
      <c r="E95" s="31">
        <f>E96+E97+E98+E99+E100</f>
        <v>265.66200000000003</v>
      </c>
      <c r="F95" s="32">
        <f aca="true" t="shared" si="23" ref="F95:N95">F96+F97+F98+F99+F100</f>
        <v>287.3299999999999</v>
      </c>
      <c r="G95" s="33">
        <f t="shared" si="23"/>
        <v>263.5799999999999</v>
      </c>
      <c r="H95" s="33">
        <f t="shared" si="23"/>
        <v>263.5799999999999</v>
      </c>
      <c r="I95" s="33">
        <f t="shared" si="23"/>
        <v>307.74</v>
      </c>
      <c r="J95" s="33">
        <f t="shared" si="23"/>
        <v>288.44</v>
      </c>
      <c r="K95" s="33">
        <f t="shared" si="23"/>
        <v>288.44</v>
      </c>
      <c r="L95" s="33">
        <f t="shared" si="23"/>
        <v>290.44</v>
      </c>
      <c r="M95" s="33">
        <f t="shared" si="23"/>
        <v>288.44</v>
      </c>
      <c r="N95" s="33">
        <f t="shared" si="23"/>
        <v>288.44</v>
      </c>
      <c r="O95" s="15">
        <f>'[1]янв'!O96*2+'[1]март'!O96*4+'[1]июль'!O96*6</f>
        <v>3771.3140000000003</v>
      </c>
      <c r="P95" s="15">
        <f>'[1]янв'!P96*2+'[1]март'!P96*4+'[1]июль'!P96*6</f>
        <v>253.24</v>
      </c>
      <c r="Q95" s="66">
        <v>2.8154608596804622</v>
      </c>
      <c r="R95" s="15">
        <f>'[1]янв'!Q96*2+'[1]март'!Q96*4+'[1]июль'!Q96*6</f>
        <v>356.28</v>
      </c>
      <c r="S95" s="74">
        <f t="shared" si="18"/>
        <v>16.892765158082774</v>
      </c>
      <c r="T95" s="73">
        <f t="shared" si="19"/>
        <v>137.46487647389856</v>
      </c>
      <c r="U95" s="78"/>
    </row>
    <row r="96" spans="1:21" ht="15.75" customHeight="1">
      <c r="A96" s="19" t="s">
        <v>88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0">
        <v>205.64</v>
      </c>
      <c r="G96" s="21">
        <v>205.64</v>
      </c>
      <c r="H96" s="21">
        <v>205.64</v>
      </c>
      <c r="I96" s="21">
        <v>226.2</v>
      </c>
      <c r="J96" s="21">
        <v>226.2</v>
      </c>
      <c r="K96" s="21">
        <v>226.2</v>
      </c>
      <c r="L96" s="21">
        <v>226.2</v>
      </c>
      <c r="M96" s="21">
        <v>226.2</v>
      </c>
      <c r="N96" s="22">
        <v>226.2</v>
      </c>
      <c r="O96" s="23">
        <f>'[1]янв'!O97*2+'[1]март'!O97*4+'[1]июль'!O97*6</f>
        <v>2725.982</v>
      </c>
      <c r="P96" s="23">
        <f>'[1]янв'!P97*2+'[1]март'!P97*4+'[1]июль'!P97*6</f>
        <v>183.05</v>
      </c>
      <c r="Q96" s="67">
        <v>2.04071426669316</v>
      </c>
      <c r="R96" s="23">
        <f>'[1]янв'!Q97*2+'[1]март'!Q97*4+'[1]июль'!Q97*6</f>
        <v>257.52</v>
      </c>
      <c r="S96" s="74">
        <f t="shared" si="18"/>
        <v>12.24428560015896</v>
      </c>
      <c r="T96" s="73">
        <f t="shared" si="19"/>
        <v>99.63787407129354</v>
      </c>
      <c r="U96" s="78"/>
    </row>
    <row r="97" spans="1:21" ht="15.75" customHeight="1">
      <c r="A97" s="19" t="s">
        <v>89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0">
        <v>41.54</v>
      </c>
      <c r="G97" s="21">
        <v>41.54</v>
      </c>
      <c r="H97" s="21">
        <v>41.54</v>
      </c>
      <c r="I97" s="21">
        <v>45.69</v>
      </c>
      <c r="J97" s="21">
        <v>45.69</v>
      </c>
      <c r="K97" s="21">
        <v>45.69</v>
      </c>
      <c r="L97" s="21">
        <v>45.69</v>
      </c>
      <c r="M97" s="21">
        <v>45.69</v>
      </c>
      <c r="N97" s="22">
        <v>45.69</v>
      </c>
      <c r="O97" s="23">
        <f>'[1]янв'!O98*2+'[1]март'!O98*4+'[1]июль'!O98*6</f>
        <v>547.782</v>
      </c>
      <c r="P97" s="23">
        <f>'[1]янв'!P98*2+'[1]март'!P98*4+'[1]июль'!P98*6</f>
        <v>36.775999999999996</v>
      </c>
      <c r="Q97" s="67">
        <v>0.4330975437684025</v>
      </c>
      <c r="R97" s="23">
        <f>'[1]янв'!Q98*2+'[1]март'!Q98*4+'[1]июль'!Q98*6</f>
        <v>51.756</v>
      </c>
      <c r="S97" s="74">
        <f t="shared" si="18"/>
        <v>2.598585262610415</v>
      </c>
      <c r="T97" s="73">
        <f t="shared" si="19"/>
        <v>21.145987574492253</v>
      </c>
      <c r="U97" s="78"/>
    </row>
    <row r="98" spans="1:21" ht="29.25" customHeight="1">
      <c r="A98" s="25" t="s">
        <v>172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0">
        <v>13.75</v>
      </c>
      <c r="G98" s="21">
        <v>13.75</v>
      </c>
      <c r="H98" s="21">
        <v>13.75</v>
      </c>
      <c r="I98" s="21">
        <v>13.75</v>
      </c>
      <c r="J98" s="21">
        <v>13.75</v>
      </c>
      <c r="K98" s="21">
        <v>13.75</v>
      </c>
      <c r="L98" s="21">
        <v>13.75</v>
      </c>
      <c r="M98" s="21">
        <v>13.75</v>
      </c>
      <c r="N98" s="22">
        <v>13.75</v>
      </c>
      <c r="O98" s="23">
        <f>'[1]янв'!O99*2+'[1]март'!O99*4+'[1]июль'!O99*6</f>
        <v>176.22199999999998</v>
      </c>
      <c r="P98" s="23">
        <f>'[1]янв'!P99*2+'[1]март'!P99*4+'[1]июль'!P99*6</f>
        <v>11.832</v>
      </c>
      <c r="Q98" s="67">
        <v>0.0874857038412173</v>
      </c>
      <c r="R98" s="23">
        <f>'[1]янв'!Q99*2+'[1]март'!Q99*4+'[1]июль'!Q99*6</f>
        <v>16.65</v>
      </c>
      <c r="S98" s="74">
        <f t="shared" si="18"/>
        <v>0.5249142230473038</v>
      </c>
      <c r="T98" s="73">
        <f t="shared" si="19"/>
        <v>4.2714894900474345</v>
      </c>
      <c r="U98" s="78"/>
    </row>
    <row r="99" spans="1:21" ht="29.25" customHeight="1">
      <c r="A99" s="25" t="s">
        <v>90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0">
        <v>2.65</v>
      </c>
      <c r="G99" s="21">
        <v>2.65</v>
      </c>
      <c r="H99" s="21">
        <v>2.65</v>
      </c>
      <c r="I99" s="21">
        <v>2.8</v>
      </c>
      <c r="J99" s="21">
        <v>2.8</v>
      </c>
      <c r="K99" s="21">
        <v>2.8</v>
      </c>
      <c r="L99" s="21">
        <v>2.8</v>
      </c>
      <c r="M99" s="21">
        <v>2.8</v>
      </c>
      <c r="N99" s="22">
        <v>2.8</v>
      </c>
      <c r="O99" s="23">
        <f>'[1]янв'!O100*2+'[1]март'!O100*4+'[1]июль'!O100*6</f>
        <v>175.70600000000002</v>
      </c>
      <c r="P99" s="23">
        <f>'[1]янв'!P100*2+'[1]март'!P100*4+'[1]июль'!P100*6</f>
        <v>11.796</v>
      </c>
      <c r="Q99" s="67">
        <v>0.13891719127398514</v>
      </c>
      <c r="R99" s="23">
        <f>'[1]янв'!Q100*2+'[1]март'!Q100*4+'[1]июль'!Q100*6</f>
        <v>16.602</v>
      </c>
      <c r="S99" s="74">
        <f t="shared" si="18"/>
        <v>0.8335031476439108</v>
      </c>
      <c r="T99" s="73">
        <f t="shared" si="19"/>
        <v>6.782631863952324</v>
      </c>
      <c r="U99" s="78"/>
    </row>
    <row r="100" spans="1:21" ht="29.25" customHeight="1">
      <c r="A100" s="25" t="s">
        <v>91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0">
        <v>23.75</v>
      </c>
      <c r="G100" s="21">
        <v>0</v>
      </c>
      <c r="H100" s="21">
        <v>0</v>
      </c>
      <c r="I100" s="21">
        <v>19.3</v>
      </c>
      <c r="J100" s="21">
        <v>0</v>
      </c>
      <c r="K100" s="21">
        <v>0</v>
      </c>
      <c r="L100" s="21">
        <v>2</v>
      </c>
      <c r="M100" s="21">
        <v>0</v>
      </c>
      <c r="N100" s="22">
        <v>0</v>
      </c>
      <c r="O100" s="23">
        <f>'[1]янв'!O101*2+'[1]март'!O101*4+'[1]июль'!O101*6</f>
        <v>145.622</v>
      </c>
      <c r="P100" s="23">
        <f>'[1]янв'!P101*2+'[1]март'!P101*4+'[1]июль'!P101*6</f>
        <v>9.786000000000001</v>
      </c>
      <c r="Q100" s="67">
        <v>0.11524615410369775</v>
      </c>
      <c r="R100" s="23">
        <f>'[1]янв'!Q101*2+'[1]март'!Q101*4+'[1]июль'!Q101*6</f>
        <v>13.751999999999999</v>
      </c>
      <c r="S100" s="74">
        <f t="shared" si="18"/>
        <v>0.6914769246221865</v>
      </c>
      <c r="T100" s="73">
        <f t="shared" si="19"/>
        <v>5.626893474113042</v>
      </c>
      <c r="U100" s="78"/>
    </row>
    <row r="101" spans="1:21" s="45" customFormat="1" ht="29.25" customHeight="1">
      <c r="A101" s="40" t="s">
        <v>92</v>
      </c>
      <c r="B101" s="41">
        <f t="shared" si="22"/>
        <v>720.8040000000001</v>
      </c>
      <c r="C101" s="41">
        <v>58.3</v>
      </c>
      <c r="D101" s="41">
        <v>59.6</v>
      </c>
      <c r="E101" s="41">
        <v>66.504</v>
      </c>
      <c r="F101" s="42">
        <v>59.6</v>
      </c>
      <c r="G101" s="43">
        <v>59.6</v>
      </c>
      <c r="H101" s="43">
        <v>59.6</v>
      </c>
      <c r="I101" s="43">
        <v>59.6</v>
      </c>
      <c r="J101" s="43">
        <v>59.6</v>
      </c>
      <c r="K101" s="43">
        <v>59.6</v>
      </c>
      <c r="L101" s="43">
        <v>59.6</v>
      </c>
      <c r="M101" s="43">
        <v>59.6</v>
      </c>
      <c r="N101" s="44">
        <v>59.6</v>
      </c>
      <c r="O101" s="15">
        <f>'[1]янв'!O102*2+'[1]март'!O102*4+'[1]июль'!O102*6</f>
        <v>1127.676</v>
      </c>
      <c r="P101" s="15">
        <f>'[1]янв'!P102*2+'[1]март'!P102*4+'[1]июль'!P102*6</f>
        <v>120.286</v>
      </c>
      <c r="Q101" s="66">
        <f>Q102+Q103+Q104+Q107+Q108+Q109</f>
        <v>1.1691048431125919</v>
      </c>
      <c r="R101" s="15">
        <f>'[1]янв'!Q102*2+'[1]март'!Q102*4+'[1]июль'!Q102*6</f>
        <v>125.334</v>
      </c>
      <c r="S101" s="74">
        <f t="shared" si="18"/>
        <v>7.014629058675551</v>
      </c>
      <c r="T101" s="73">
        <f t="shared" si="19"/>
        <v>57.0815439649723</v>
      </c>
      <c r="U101" s="78"/>
    </row>
    <row r="102" spans="1:21" ht="15.75" customHeight="1">
      <c r="A102" s="19" t="s">
        <v>179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'[1]янв'!O103*2+'[1]март'!O103*4+'[1]июль'!O103*6</f>
        <v>299.812</v>
      </c>
      <c r="P102" s="23">
        <f>'[1]янв'!P103*2+'[1]март'!P103*4+'[1]июль'!P103*6</f>
        <v>31.772</v>
      </c>
      <c r="Q102" s="67">
        <v>0.39</v>
      </c>
      <c r="R102" s="23">
        <f>'[1]янв'!Q103*2+'[1]март'!Q103*4+'[1]июль'!Q103*6</f>
        <v>33.102000000000004</v>
      </c>
      <c r="S102" s="74">
        <f t="shared" si="18"/>
        <v>2.34</v>
      </c>
      <c r="T102" s="73">
        <f t="shared" si="19"/>
        <v>19.04175</v>
      </c>
      <c r="U102" s="78"/>
    </row>
    <row r="103" spans="1:21" ht="15.75" customHeight="1">
      <c r="A103" s="19" t="s">
        <v>93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'[1]янв'!O105*2+'[1]март'!O105*4+'[1]июль'!O105*6</f>
        <v>406.506</v>
      </c>
      <c r="P103" s="23">
        <f>'[1]янв'!P105*2+'[1]март'!P105*4+'[1]июль'!P105*6</f>
        <v>42.245999999999995</v>
      </c>
      <c r="Q103" s="67">
        <v>0.3595171257385739</v>
      </c>
      <c r="R103" s="23">
        <f>'[1]янв'!Q105*2+'[1]март'!Q105*4+'[1]июль'!Q105*6</f>
        <v>44.019999999999996</v>
      </c>
      <c r="S103" s="74">
        <f t="shared" si="18"/>
        <v>2.1571027544314436</v>
      </c>
      <c r="T103" s="73">
        <f t="shared" si="19"/>
        <v>17.553423664185875</v>
      </c>
      <c r="U103" s="78"/>
    </row>
    <row r="104" spans="1:21" ht="15.75" customHeight="1">
      <c r="A104" s="19" t="s">
        <v>94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'[1]янв'!O106*2+'[1]март'!O106*4+'[1]июль'!O106*6</f>
        <v>32.344</v>
      </c>
      <c r="P104" s="23">
        <f>'[1]янв'!P106*2+'[1]март'!P106*4+'[1]июль'!P106*6</f>
        <v>3.356</v>
      </c>
      <c r="Q104" s="67">
        <v>0.20545315574847792</v>
      </c>
      <c r="R104" s="23">
        <f>'[1]янв'!Q106*2+'[1]март'!Q106*4+'[1]июль'!Q106*6</f>
        <v>3.4979999999999998</v>
      </c>
      <c r="S104" s="74">
        <f t="shared" si="18"/>
        <v>1.2327189344908676</v>
      </c>
      <c r="T104" s="73">
        <f t="shared" si="19"/>
        <v>10.031250329419434</v>
      </c>
      <c r="U104" s="78"/>
    </row>
    <row r="105" spans="1:21" ht="15.75" customHeight="1">
      <c r="A105" s="19" t="s">
        <v>95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'[1]янв'!O107*2+'[1]март'!O107*4+'[1]июль'!O107*6</f>
        <v>26.923999999999992</v>
      </c>
      <c r="P105" s="23">
        <f>'[1]янв'!P107*2+'[1]март'!P107*4+'[1]июль'!P107*6</f>
        <v>2.7960000000000003</v>
      </c>
      <c r="Q105" s="67">
        <v>0.17092608631320955</v>
      </c>
      <c r="R105" s="23">
        <f>'[1]янв'!Q107*2+'[1]март'!Q107*4+'[1]июль'!Q107*6</f>
        <v>2.9219999999999997</v>
      </c>
      <c r="S105" s="74">
        <f t="shared" si="18"/>
        <v>1.0255565178792572</v>
      </c>
      <c r="T105" s="73">
        <f t="shared" si="19"/>
        <v>8.345466164242454</v>
      </c>
      <c r="U105" s="78"/>
    </row>
    <row r="106" spans="1:21" ht="15.75" customHeight="1">
      <c r="A106" s="19" t="s">
        <v>96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'[1]янв'!O108*2+'[1]март'!O108*4+'[1]июль'!O108*6</f>
        <v>5.419508</v>
      </c>
      <c r="P106" s="23">
        <f>'[1]янв'!P108*2+'[1]март'!P108*4+'[1]июль'!P108*6</f>
        <v>0.556</v>
      </c>
      <c r="Q106" s="67">
        <v>0.034527069435268336</v>
      </c>
      <c r="R106" s="23">
        <f>'[1]янв'!Q108*2+'[1]март'!Q108*4+'[1]июль'!Q108*6</f>
        <v>0.6040000000000001</v>
      </c>
      <c r="S106" s="74">
        <f t="shared" si="18"/>
        <v>0.20716241661161</v>
      </c>
      <c r="T106" s="73">
        <f t="shared" si="19"/>
        <v>1.6857841651769763</v>
      </c>
      <c r="U106" s="78"/>
    </row>
    <row r="107" spans="1:21" ht="15.75" customHeight="1">
      <c r="A107" s="19" t="s">
        <v>97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'[1]янв'!O109*2+'[1]март'!O109*4+'[1]июль'!O109*6</f>
        <v>4.388000000000002</v>
      </c>
      <c r="P107" s="23">
        <f>'[1]янв'!P109*2+'[1]март'!P109*4+'[1]июль'!P109*6</f>
        <v>0.45599999999999996</v>
      </c>
      <c r="Q107" s="67">
        <v>0.005370145746095051</v>
      </c>
      <c r="R107" s="23">
        <f>'[1]янв'!Q109*2+'[1]март'!Q109*4+'[1]июль'!Q109*6</f>
        <v>0.48</v>
      </c>
      <c r="S107" s="74">
        <f t="shared" si="18"/>
        <v>0.03222087447657031</v>
      </c>
      <c r="T107" s="73">
        <f t="shared" si="19"/>
        <v>0.2621973660530909</v>
      </c>
      <c r="U107" s="78"/>
    </row>
    <row r="108" spans="1:21" ht="15.75" customHeight="1">
      <c r="A108" s="19" t="s">
        <v>98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>
        <f>'[1]янв'!O110*2+'[1]март'!O110*4+'[1]июль'!O110*6</f>
        <v>39.026</v>
      </c>
      <c r="P108" s="23">
        <f>'[1]янв'!P110*2+'[1]март'!P110*4+'[1]июль'!P110*6</f>
        <v>4.056</v>
      </c>
      <c r="Q108" s="67">
        <v>0.0477660332152665</v>
      </c>
      <c r="R108" s="23">
        <f>'[1]янв'!Q110*2+'[1]март'!Q110*4+'[1]июль'!Q110*6</f>
        <v>4.23</v>
      </c>
      <c r="S108" s="74">
        <f t="shared" si="18"/>
        <v>0.28659619929159896</v>
      </c>
      <c r="T108" s="73">
        <f t="shared" si="19"/>
        <v>2.3321765717353866</v>
      </c>
      <c r="U108" s="78"/>
    </row>
    <row r="109" spans="1:21" ht="15.75" customHeight="1">
      <c r="A109" s="19" t="s">
        <v>173</v>
      </c>
      <c r="B109" s="3"/>
      <c r="C109" s="3"/>
      <c r="D109" s="3"/>
      <c r="E109" s="3"/>
      <c r="F109" s="20"/>
      <c r="G109" s="21"/>
      <c r="H109" s="21"/>
      <c r="I109" s="21"/>
      <c r="J109" s="21"/>
      <c r="K109" s="21"/>
      <c r="L109" s="21"/>
      <c r="M109" s="21"/>
      <c r="N109" s="22"/>
      <c r="O109" s="23"/>
      <c r="P109" s="23"/>
      <c r="Q109" s="67">
        <v>0.1609983826641786</v>
      </c>
      <c r="R109" s="23"/>
      <c r="S109" s="74">
        <f t="shared" si="18"/>
        <v>0.9659902959850716</v>
      </c>
      <c r="T109" s="73">
        <f t="shared" si="19"/>
        <v>7.86074603357852</v>
      </c>
      <c r="U109" s="78"/>
    </row>
    <row r="110" spans="1:21" s="45" customFormat="1" ht="30" customHeight="1">
      <c r="A110" s="40" t="s">
        <v>99</v>
      </c>
      <c r="B110" s="41">
        <f>SUM(C110:N110)</f>
        <v>169.161</v>
      </c>
      <c r="C110" s="41">
        <v>29.785</v>
      </c>
      <c r="D110" s="41">
        <v>11.9</v>
      </c>
      <c r="E110" s="41">
        <v>12.216</v>
      </c>
      <c r="F110" s="42">
        <v>11.9</v>
      </c>
      <c r="G110" s="43">
        <v>11.9</v>
      </c>
      <c r="H110" s="43">
        <v>11.9</v>
      </c>
      <c r="I110" s="43">
        <v>13.26</v>
      </c>
      <c r="J110" s="43">
        <v>13.26</v>
      </c>
      <c r="K110" s="43">
        <v>13.26</v>
      </c>
      <c r="L110" s="43">
        <v>13.26</v>
      </c>
      <c r="M110" s="43">
        <v>13.26</v>
      </c>
      <c r="N110" s="44">
        <v>13.26</v>
      </c>
      <c r="O110" s="15">
        <f>'[1]янв'!O111*2+'[1]март'!O111*4+'[1]июль'!O111*6</f>
        <v>200.058</v>
      </c>
      <c r="P110" s="15">
        <f>'[1]янв'!P111*2+'[1]март'!P111*4+'[1]июль'!P111*6</f>
        <v>18.636</v>
      </c>
      <c r="Q110" s="66">
        <v>0.12994869457894415</v>
      </c>
      <c r="R110" s="15">
        <f>'[1]янв'!Q111*2+'[1]март'!Q111*4+'[1]июль'!Q111*6</f>
        <v>23.453999999999997</v>
      </c>
      <c r="S110" s="74">
        <f t="shared" si="18"/>
        <v>0.7796921674736649</v>
      </c>
      <c r="T110" s="73">
        <f t="shared" si="19"/>
        <v>6.344745012816947</v>
      </c>
      <c r="U110" s="78"/>
    </row>
    <row r="111" spans="1:21" s="45" customFormat="1" ht="49.5" customHeight="1">
      <c r="A111" s="40" t="s">
        <v>100</v>
      </c>
      <c r="B111" s="41">
        <f>SUM(C111:N111)</f>
        <v>292.7179999999999</v>
      </c>
      <c r="C111" s="41">
        <v>30.18</v>
      </c>
      <c r="D111" s="41">
        <v>30.18</v>
      </c>
      <c r="E111" s="41">
        <v>77.558</v>
      </c>
      <c r="F111" s="42">
        <v>17.2</v>
      </c>
      <c r="G111" s="43">
        <v>17.2</v>
      </c>
      <c r="H111" s="43">
        <v>17.2</v>
      </c>
      <c r="I111" s="43">
        <v>17.2</v>
      </c>
      <c r="J111" s="43">
        <v>17.2</v>
      </c>
      <c r="K111" s="43">
        <v>17.2</v>
      </c>
      <c r="L111" s="43">
        <v>17.2</v>
      </c>
      <c r="M111" s="43">
        <v>17.2</v>
      </c>
      <c r="N111" s="44">
        <v>17.2</v>
      </c>
      <c r="O111" s="15">
        <f>'[1]янв'!O112*2+'[1]март'!O112*4+'[1]июль'!O112*6</f>
        <v>570.6320000000001</v>
      </c>
      <c r="P111" s="15">
        <f>'[1]янв'!P112*2+'[1]март'!P112*4+'[1]июль'!P112*6</f>
        <v>59.15</v>
      </c>
      <c r="Q111" s="66">
        <v>0.6965879843893032</v>
      </c>
      <c r="R111" s="15">
        <f>'[1]янв'!Q112*2+'[1]март'!Q112*4+'[1]июль'!Q112*6</f>
        <v>59.656</v>
      </c>
      <c r="S111" s="74">
        <f t="shared" si="18"/>
        <v>4.179527906335819</v>
      </c>
      <c r="T111" s="73">
        <f t="shared" si="19"/>
        <v>34.01090833780773</v>
      </c>
      <c r="U111" s="78"/>
    </row>
    <row r="112" spans="1:21" ht="15.75" customHeight="1">
      <c r="A112" s="19" t="s">
        <v>101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'[1]янв'!O113*2+'[1]март'!O113*4+'[1]июль'!O113*6</f>
        <v>332.936</v>
      </c>
      <c r="P112" s="23">
        <f>'[1]янв'!P113*2+'[1]март'!P113*4+'[1]июль'!P113*6</f>
        <v>26.53</v>
      </c>
      <c r="Q112" s="67">
        <v>0.31243413737697745</v>
      </c>
      <c r="R112" s="23">
        <f>'[1]янв'!Q113*2+'[1]март'!Q113*4+'[1]июль'!Q113*6</f>
        <v>35.908</v>
      </c>
      <c r="S112" s="74">
        <f t="shared" si="18"/>
        <v>1.8746048242618647</v>
      </c>
      <c r="T112" s="73">
        <f t="shared" si="19"/>
        <v>15.254596757430923</v>
      </c>
      <c r="U112" s="78"/>
    </row>
    <row r="113" spans="1:21" ht="15.75" customHeight="1">
      <c r="A113" s="19" t="s">
        <v>102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'[1]янв'!O114*2+'[1]март'!O114*4+'[1]июль'!O114*6</f>
        <v>234.19000000000005</v>
      </c>
      <c r="P113" s="23">
        <f>'[1]янв'!P114*2+'[1]март'!P114*4+'[1]июль'!P114*6</f>
        <v>32.338</v>
      </c>
      <c r="Q113" s="67">
        <v>0.3808328358272407</v>
      </c>
      <c r="R113" s="23">
        <f>'[1]янв'!Q114*2+'[1]март'!Q114*4+'[1]июль'!Q114*6</f>
        <v>23.363999999999997</v>
      </c>
      <c r="S113" s="74">
        <f t="shared" si="18"/>
        <v>2.2849970149634444</v>
      </c>
      <c r="T113" s="73">
        <f t="shared" si="19"/>
        <v>18.59416320926503</v>
      </c>
      <c r="U113" s="78"/>
    </row>
    <row r="114" spans="1:21" ht="15.75" customHeight="1">
      <c r="A114" s="19" t="s">
        <v>103</v>
      </c>
      <c r="B114" s="3"/>
      <c r="C114" s="3"/>
      <c r="D114" s="3"/>
      <c r="E114" s="3"/>
      <c r="F114" s="20"/>
      <c r="G114" s="21"/>
      <c r="H114" s="21"/>
      <c r="I114" s="21"/>
      <c r="J114" s="21"/>
      <c r="K114" s="21"/>
      <c r="L114" s="21"/>
      <c r="M114" s="21"/>
      <c r="N114" s="22"/>
      <c r="O114" s="23">
        <f>'[1]янв'!O115*2+'[1]март'!O115*4+'[1]июль'!O115*6</f>
        <v>3.5060000000000002</v>
      </c>
      <c r="P114" s="23">
        <f>'[1]янв'!P115*2+'[1]март'!P115*4+'[1]июль'!P115*6</f>
        <v>0.28200000000000003</v>
      </c>
      <c r="Q114" s="64">
        <v>0.0033210111850850974</v>
      </c>
      <c r="R114" s="23">
        <f>'[1]янв'!Q115*2+'[1]март'!Q115*4+'[1]июль'!Q115*6</f>
        <v>0.384</v>
      </c>
      <c r="S114" s="74">
        <f t="shared" si="18"/>
        <v>0.019926067110510585</v>
      </c>
      <c r="T114" s="73">
        <f t="shared" si="19"/>
        <v>0.16214837111177988</v>
      </c>
      <c r="U114" s="78"/>
    </row>
    <row r="115" spans="1:20" s="45" customFormat="1" ht="15.75" customHeight="1">
      <c r="A115" s="46" t="s">
        <v>177</v>
      </c>
      <c r="B115" s="41">
        <f>SUM(C115:N115)</f>
        <v>302.217</v>
      </c>
      <c r="C115" s="41">
        <v>55.8</v>
      </c>
      <c r="D115" s="41">
        <v>46.4</v>
      </c>
      <c r="E115" s="41">
        <v>20.017</v>
      </c>
      <c r="F115" s="42">
        <v>20</v>
      </c>
      <c r="G115" s="43">
        <v>20</v>
      </c>
      <c r="H115" s="43">
        <v>20</v>
      </c>
      <c r="I115" s="43">
        <v>20</v>
      </c>
      <c r="J115" s="43">
        <v>20</v>
      </c>
      <c r="K115" s="43">
        <v>20</v>
      </c>
      <c r="L115" s="43">
        <v>20</v>
      </c>
      <c r="M115" s="43">
        <v>20</v>
      </c>
      <c r="N115" s="44">
        <v>20</v>
      </c>
      <c r="O115" s="15">
        <f>'[1]янв'!O116*2+'[1]март'!O116*4+'[1]июль'!O116*6</f>
        <v>2003.8360000000005</v>
      </c>
      <c r="P115" s="15">
        <f>'[1]янв'!P116*2+'[1]март'!P116*4+'[1]июль'!P116*6</f>
        <v>271.78200000000004</v>
      </c>
      <c r="Q115" s="77">
        <v>0.72566</v>
      </c>
      <c r="R115" s="15">
        <f>'[1]янв'!Q116*2+'[1]март'!Q116*4+'[1]июль'!Q116*6</f>
        <v>252.51</v>
      </c>
      <c r="S115" s="74">
        <f t="shared" si="18"/>
        <v>4.35396</v>
      </c>
      <c r="T115" s="73">
        <f t="shared" si="19"/>
        <v>35.4303495</v>
      </c>
    </row>
    <row r="116" spans="1:18" ht="15.75" customHeight="1" hidden="1">
      <c r="A116" s="17" t="s">
        <v>104</v>
      </c>
      <c r="B116" s="18">
        <f>SUM(C116:N116)</f>
        <v>0</v>
      </c>
      <c r="C116" s="18">
        <f aca="true" t="shared" si="24" ref="C116:N116">C117+C121+C122+C123+C124</f>
        <v>0</v>
      </c>
      <c r="D116" s="18">
        <f t="shared" si="24"/>
        <v>0</v>
      </c>
      <c r="E116" s="18">
        <f t="shared" si="24"/>
        <v>0</v>
      </c>
      <c r="F116" s="27">
        <f t="shared" si="24"/>
        <v>0</v>
      </c>
      <c r="G116" s="28">
        <f t="shared" si="24"/>
        <v>0</v>
      </c>
      <c r="H116" s="28">
        <f t="shared" si="24"/>
        <v>0</v>
      </c>
      <c r="I116" s="28">
        <f t="shared" si="24"/>
        <v>0</v>
      </c>
      <c r="J116" s="28">
        <f t="shared" si="24"/>
        <v>0</v>
      </c>
      <c r="K116" s="28">
        <f t="shared" si="24"/>
        <v>0</v>
      </c>
      <c r="L116" s="28">
        <f t="shared" si="24"/>
        <v>0</v>
      </c>
      <c r="M116" s="28">
        <f t="shared" si="24"/>
        <v>0</v>
      </c>
      <c r="N116" s="29">
        <f t="shared" si="24"/>
        <v>0</v>
      </c>
      <c r="O116" s="15">
        <f>'[1]янв'!O117*2+'[1]март'!O117*4+'[1]июль'!O117*6</f>
        <v>0</v>
      </c>
      <c r="P116" s="15">
        <f>'[1]янв'!P117*2+'[1]март'!P117*4+'[1]июль'!P117*6</f>
        <v>0</v>
      </c>
      <c r="Q116" s="63"/>
      <c r="R116" s="15">
        <f>'[1]янв'!Q117*2+'[1]март'!Q117*4+'[1]июль'!Q117*6</f>
        <v>0</v>
      </c>
    </row>
    <row r="117" spans="1:18" ht="15.75" customHeight="1" hidden="1">
      <c r="A117" s="30" t="s">
        <v>105</v>
      </c>
      <c r="B117" s="31">
        <f>SUM(C117:N117)</f>
        <v>0</v>
      </c>
      <c r="C117" s="31">
        <f aca="true" t="shared" si="25" ref="C117:N117">C118+C119+C120</f>
        <v>0</v>
      </c>
      <c r="D117" s="31">
        <f t="shared" si="25"/>
        <v>0</v>
      </c>
      <c r="E117" s="31">
        <f t="shared" si="25"/>
        <v>0</v>
      </c>
      <c r="F117" s="32">
        <f t="shared" si="25"/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  <c r="L117" s="33">
        <f t="shared" si="25"/>
        <v>0</v>
      </c>
      <c r="M117" s="33">
        <f t="shared" si="25"/>
        <v>0</v>
      </c>
      <c r="N117" s="34">
        <f t="shared" si="25"/>
        <v>0</v>
      </c>
      <c r="O117" s="15">
        <f>'[1]янв'!O118*2+'[1]март'!O118*4+'[1]июль'!O118*6</f>
        <v>0</v>
      </c>
      <c r="P117" s="15">
        <f>'[1]янв'!P118*2+'[1]март'!P118*4+'[1]июль'!P118*6</f>
        <v>0</v>
      </c>
      <c r="Q117" s="63"/>
      <c r="R117" s="15">
        <f>'[1]янв'!Q118*2+'[1]март'!Q118*4+'[1]июль'!Q118*6</f>
        <v>0</v>
      </c>
    </row>
    <row r="118" spans="1:18" ht="15.75" customHeight="1" hidden="1">
      <c r="A118" s="19" t="s">
        <v>73</v>
      </c>
      <c r="B118" s="3">
        <v>0</v>
      </c>
      <c r="C118" s="3">
        <v>0</v>
      </c>
      <c r="D118" s="3">
        <v>0</v>
      </c>
      <c r="E118" s="3">
        <v>0</v>
      </c>
      <c r="F118" s="20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2">
        <v>0</v>
      </c>
      <c r="O118" s="15">
        <f>'[1]янв'!O119*2+'[1]март'!O119*4+'[1]июль'!O119*6</f>
        <v>0</v>
      </c>
      <c r="P118" s="15">
        <f>'[1]янв'!P119*2+'[1]март'!P119*4+'[1]июль'!P119*6</f>
        <v>0</v>
      </c>
      <c r="Q118" s="63"/>
      <c r="R118" s="15">
        <f>'[1]янв'!Q119*2+'[1]март'!Q119*4+'[1]июль'!Q119*6</f>
        <v>0</v>
      </c>
    </row>
    <row r="119" spans="1:18" ht="15.75" customHeight="1" hidden="1">
      <c r="A119" s="19" t="s">
        <v>106</v>
      </c>
      <c r="B119" s="3">
        <v>0</v>
      </c>
      <c r="C119" s="3">
        <v>0</v>
      </c>
      <c r="D119" s="3">
        <v>0</v>
      </c>
      <c r="E119" s="3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f>'[1]янв'!O120*2+'[1]март'!O120*4+'[1]июль'!O120*6</f>
        <v>0</v>
      </c>
      <c r="P119" s="15">
        <f>'[1]янв'!P120*2+'[1]март'!P120*4+'[1]июль'!P120*6</f>
        <v>0</v>
      </c>
      <c r="Q119" s="63"/>
      <c r="R119" s="15">
        <f>'[1]янв'!Q120*2+'[1]март'!Q120*4+'[1]июль'!Q120*6</f>
        <v>0</v>
      </c>
    </row>
    <row r="120" spans="1:18" ht="15.75" customHeight="1" hidden="1">
      <c r="A120" s="19" t="s">
        <v>75</v>
      </c>
      <c r="B120" s="3">
        <v>0</v>
      </c>
      <c r="C120" s="3">
        <v>0</v>
      </c>
      <c r="D120" s="3">
        <v>0</v>
      </c>
      <c r="E120" s="3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f>'[1]янв'!O121*2+'[1]март'!O121*4+'[1]июль'!O121*6</f>
        <v>0</v>
      </c>
      <c r="P120" s="15">
        <f>'[1]янв'!P121*2+'[1]март'!P121*4+'[1]июль'!P121*6</f>
        <v>0</v>
      </c>
      <c r="Q120" s="63"/>
      <c r="R120" s="15">
        <f>'[1]янв'!Q121*2+'[1]март'!Q121*4+'[1]июль'!Q121*6</f>
        <v>0</v>
      </c>
    </row>
    <row r="121" spans="1:18" ht="15.75" customHeight="1" hidden="1">
      <c r="A121" s="19" t="s">
        <v>107</v>
      </c>
      <c r="B121" s="3">
        <v>0</v>
      </c>
      <c r="C121" s="3">
        <v>0</v>
      </c>
      <c r="D121" s="3">
        <v>0</v>
      </c>
      <c r="E121" s="3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f>'[1]янв'!O122*2+'[1]март'!O122*4+'[1]июль'!O122*6</f>
        <v>0</v>
      </c>
      <c r="P121" s="15">
        <f>'[1]янв'!P122*2+'[1]март'!P122*4+'[1]июль'!P122*6</f>
        <v>0</v>
      </c>
      <c r="Q121" s="63"/>
      <c r="R121" s="15">
        <f>'[1]янв'!Q122*2+'[1]март'!Q122*4+'[1]июль'!Q122*6</f>
        <v>0</v>
      </c>
    </row>
    <row r="122" spans="1:18" ht="15.75" customHeight="1" hidden="1">
      <c r="A122" s="19" t="s">
        <v>108</v>
      </c>
      <c r="B122" s="3">
        <v>0</v>
      </c>
      <c r="C122" s="3">
        <v>0</v>
      </c>
      <c r="D122" s="3">
        <v>0</v>
      </c>
      <c r="E122" s="3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f>'[1]янв'!O123*2+'[1]март'!O123*4+'[1]июль'!O123*6</f>
        <v>0</v>
      </c>
      <c r="P122" s="15">
        <f>'[1]янв'!P123*2+'[1]март'!P123*4+'[1]июль'!P123*6</f>
        <v>0</v>
      </c>
      <c r="Q122" s="63"/>
      <c r="R122" s="15">
        <f>'[1]янв'!Q123*2+'[1]март'!Q123*4+'[1]июль'!Q123*6</f>
        <v>0</v>
      </c>
    </row>
    <row r="123" spans="1:18" ht="15.75" customHeight="1" hidden="1">
      <c r="A123" s="19" t="s">
        <v>109</v>
      </c>
      <c r="B123" s="3">
        <v>0</v>
      </c>
      <c r="C123" s="3">
        <v>0</v>
      </c>
      <c r="D123" s="3">
        <v>0</v>
      </c>
      <c r="E123" s="3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f>'[1]янв'!O124*2+'[1]март'!O124*4+'[1]июль'!O124*6</f>
        <v>0</v>
      </c>
      <c r="P123" s="15">
        <f>'[1]янв'!P124*2+'[1]март'!P124*4+'[1]июль'!P124*6</f>
        <v>0</v>
      </c>
      <c r="Q123" s="63"/>
      <c r="R123" s="15">
        <f>'[1]янв'!Q124*2+'[1]март'!Q124*4+'[1]июль'!Q124*6</f>
        <v>0</v>
      </c>
    </row>
    <row r="124" spans="1:18" ht="15.75" customHeight="1" hidden="1">
      <c r="A124" s="19" t="s">
        <v>110</v>
      </c>
      <c r="B124" s="3">
        <v>0</v>
      </c>
      <c r="C124" s="3">
        <v>0</v>
      </c>
      <c r="D124" s="3">
        <v>0</v>
      </c>
      <c r="E124" s="3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f>'[1]янв'!O125*2+'[1]март'!O125*4+'[1]июль'!O125*6</f>
        <v>0</v>
      </c>
      <c r="P124" s="15">
        <f>'[1]янв'!P125*2+'[1]март'!P125*4+'[1]июль'!P125*6</f>
        <v>0</v>
      </c>
      <c r="Q124" s="63"/>
      <c r="R124" s="15">
        <f>'[1]янв'!Q125*2+'[1]март'!Q125*4+'[1]июль'!Q125*6</f>
        <v>0</v>
      </c>
    </row>
    <row r="125" spans="1:18" ht="15.75" customHeight="1" hidden="1">
      <c r="A125" s="17" t="s">
        <v>111</v>
      </c>
      <c r="B125" s="18">
        <f aca="true" t="shared" si="26" ref="B125:B132">SUM(C125:N125)</f>
        <v>1661.9200000000005</v>
      </c>
      <c r="C125" s="18">
        <f>C126+C127+C128+C129+C130+C131+C132+C133+C134</f>
        <v>138.049</v>
      </c>
      <c r="D125" s="18">
        <f>D126+D127+D128+D129+D130+D131+D132+D133+D134</f>
        <v>131.356</v>
      </c>
      <c r="E125" s="18">
        <v>147.911</v>
      </c>
      <c r="F125" s="27">
        <f aca="true" t="shared" si="27" ref="F125:N125">F126+F127+F128+F129+F130+F131+F132+F133+F134</f>
        <v>132.95600000000002</v>
      </c>
      <c r="G125" s="28">
        <f t="shared" si="27"/>
        <v>132.95600000000002</v>
      </c>
      <c r="H125" s="28">
        <f t="shared" si="27"/>
        <v>132.95600000000002</v>
      </c>
      <c r="I125" s="28">
        <f t="shared" si="27"/>
        <v>140.95600000000002</v>
      </c>
      <c r="J125" s="28">
        <f t="shared" si="27"/>
        <v>140.95600000000002</v>
      </c>
      <c r="K125" s="28">
        <f t="shared" si="27"/>
        <v>140.95600000000002</v>
      </c>
      <c r="L125" s="28">
        <f t="shared" si="27"/>
        <v>140.95600000000002</v>
      </c>
      <c r="M125" s="28">
        <f t="shared" si="27"/>
        <v>140.95600000000002</v>
      </c>
      <c r="N125" s="28">
        <f t="shared" si="27"/>
        <v>140.95600000000002</v>
      </c>
      <c r="O125" s="15">
        <f>'[1]янв'!O126*2+'[1]март'!O126*4+'[1]июль'!O126*6</f>
        <v>2307.398</v>
      </c>
      <c r="P125" s="15">
        <f>'[1]янв'!P126*2+'[1]март'!P126*4+'[1]июль'!P126*6</f>
        <v>184.89</v>
      </c>
      <c r="Q125" s="63"/>
      <c r="R125" s="15">
        <f>'[1]янв'!Q126*2+'[1]март'!Q126*4+'[1]июль'!Q126*6</f>
        <v>251.31</v>
      </c>
    </row>
    <row r="126" spans="1:18" ht="15.75" customHeight="1" hidden="1">
      <c r="A126" s="19" t="s">
        <v>112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0">
        <v>10</v>
      </c>
      <c r="G126" s="21">
        <v>10</v>
      </c>
      <c r="H126" s="21">
        <v>10</v>
      </c>
      <c r="I126" s="21">
        <v>10</v>
      </c>
      <c r="J126" s="21">
        <v>10</v>
      </c>
      <c r="K126" s="21">
        <v>10</v>
      </c>
      <c r="L126" s="21">
        <v>10</v>
      </c>
      <c r="M126" s="21">
        <v>10</v>
      </c>
      <c r="N126" s="22">
        <v>10</v>
      </c>
      <c r="O126" s="23">
        <f>'[1]янв'!O127*2+'[1]март'!O127*4+'[1]июль'!O127*6</f>
        <v>194.74200000000002</v>
      </c>
      <c r="P126" s="23">
        <f>'[1]янв'!P127*2+'[1]март'!P127*4+'[1]июль'!P127*6</f>
        <v>16.034</v>
      </c>
      <c r="Q126" s="63"/>
      <c r="R126" s="23">
        <f>'[1]янв'!Q127*2+'[1]март'!Q127*4+'[1]июль'!Q127*6</f>
        <v>21.716</v>
      </c>
    </row>
    <row r="127" spans="1:18" ht="15.75" customHeight="1" hidden="1">
      <c r="A127" s="19" t="s">
        <v>113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0">
        <v>30</v>
      </c>
      <c r="G127" s="21">
        <v>30</v>
      </c>
      <c r="H127" s="21">
        <v>30</v>
      </c>
      <c r="I127" s="21">
        <v>30</v>
      </c>
      <c r="J127" s="21">
        <v>30</v>
      </c>
      <c r="K127" s="21">
        <v>30</v>
      </c>
      <c r="L127" s="21">
        <v>30</v>
      </c>
      <c r="M127" s="21">
        <v>30</v>
      </c>
      <c r="N127" s="22">
        <v>30</v>
      </c>
      <c r="O127" s="23">
        <f>'[1]янв'!O128*2+'[1]март'!O128*4+'[1]июль'!O128*6</f>
        <v>433.43600000000004</v>
      </c>
      <c r="P127" s="23">
        <f>'[1]янв'!P128*2+'[1]март'!P128*4+'[1]июль'!P128*6</f>
        <v>35.702</v>
      </c>
      <c r="Q127" s="63"/>
      <c r="R127" s="23">
        <f>'[1]янв'!Q128*2+'[1]март'!Q128*4+'[1]июль'!Q128*6</f>
        <v>48.328</v>
      </c>
    </row>
    <row r="128" spans="1:18" ht="15.75" customHeight="1" hidden="1">
      <c r="A128" s="19" t="s">
        <v>114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0">
        <v>34.012</v>
      </c>
      <c r="G128" s="21">
        <v>34.012</v>
      </c>
      <c r="H128" s="21">
        <v>34.012</v>
      </c>
      <c r="I128" s="21">
        <v>34.012</v>
      </c>
      <c r="J128" s="21">
        <v>34.012</v>
      </c>
      <c r="K128" s="21">
        <v>34.012</v>
      </c>
      <c r="L128" s="21">
        <v>34.012</v>
      </c>
      <c r="M128" s="21">
        <v>34.012</v>
      </c>
      <c r="N128" s="22">
        <v>34.012</v>
      </c>
      <c r="O128" s="23">
        <f>'[1]янв'!O129*2+'[1]март'!O129*4+'[1]июль'!O129*6</f>
        <v>408.1440000000001</v>
      </c>
      <c r="P128" s="23">
        <f>'[1]янв'!P129*2+'[1]март'!P129*4+'[1]июль'!P129*6</f>
        <v>33.634</v>
      </c>
      <c r="Q128" s="63"/>
      <c r="R128" s="23">
        <f>'[1]янв'!Q129*2+'[1]март'!Q129*4+'[1]июль'!Q129*6</f>
        <v>45.516</v>
      </c>
    </row>
    <row r="129" spans="1:18" ht="15.75" customHeight="1" hidden="1">
      <c r="A129" s="19" t="s">
        <v>115</v>
      </c>
      <c r="B129" s="3">
        <f t="shared" si="26"/>
        <v>4.435</v>
      </c>
      <c r="C129" s="3">
        <v>0</v>
      </c>
      <c r="D129" s="3"/>
      <c r="E129" s="3">
        <v>4.435</v>
      </c>
      <c r="F129" s="20"/>
      <c r="G129" s="21"/>
      <c r="H129" s="21"/>
      <c r="I129" s="21"/>
      <c r="J129" s="21"/>
      <c r="K129" s="21"/>
      <c r="L129" s="21"/>
      <c r="M129" s="21"/>
      <c r="N129" s="22"/>
      <c r="O129" s="23">
        <f>'[1]янв'!O130*2+'[1]март'!O130*4+'[1]июль'!O130*6</f>
        <v>205.06</v>
      </c>
      <c r="P129" s="23">
        <f>'[1]янв'!P130*2+'[1]март'!P130*4+'[1]июль'!P130*6</f>
        <v>16.034</v>
      </c>
      <c r="Q129" s="63"/>
      <c r="R129" s="23">
        <f>'[1]янв'!Q130*2+'[1]март'!Q130*4+'[1]июль'!Q130*6</f>
        <v>21.716</v>
      </c>
    </row>
    <row r="130" spans="1:18" ht="15.75" customHeight="1" hidden="1">
      <c r="A130" s="19" t="s">
        <v>116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0">
        <v>22</v>
      </c>
      <c r="G130" s="21">
        <v>22</v>
      </c>
      <c r="H130" s="21">
        <v>22</v>
      </c>
      <c r="I130" s="21">
        <v>22</v>
      </c>
      <c r="J130" s="21">
        <v>22</v>
      </c>
      <c r="K130" s="21">
        <v>22</v>
      </c>
      <c r="L130" s="21">
        <v>22</v>
      </c>
      <c r="M130" s="21">
        <v>22</v>
      </c>
      <c r="N130" s="22">
        <v>22</v>
      </c>
      <c r="O130" s="23">
        <f>'[1]янв'!O131*2+'[1]март'!O131*4+'[1]июль'!O131*6</f>
        <v>271.11</v>
      </c>
      <c r="P130" s="23">
        <f>'[1]янв'!P131*2+'[1]март'!P131*4+'[1]июль'!P131*6</f>
        <v>22.328</v>
      </c>
      <c r="Q130" s="63"/>
      <c r="R130" s="23">
        <f>'[1]янв'!Q131*2+'[1]март'!Q131*4+'[1]июль'!Q131*6</f>
        <v>30.24</v>
      </c>
    </row>
    <row r="131" spans="1:18" ht="15.75" customHeight="1" hidden="1">
      <c r="A131" s="19" t="s">
        <v>117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0">
        <v>4.444</v>
      </c>
      <c r="G131" s="21">
        <v>4.444</v>
      </c>
      <c r="H131" s="21">
        <v>4.444</v>
      </c>
      <c r="I131" s="21">
        <v>4.444</v>
      </c>
      <c r="J131" s="21">
        <v>4.444</v>
      </c>
      <c r="K131" s="21">
        <v>4.444</v>
      </c>
      <c r="L131" s="21">
        <v>4.444</v>
      </c>
      <c r="M131" s="21">
        <v>4.444</v>
      </c>
      <c r="N131" s="22">
        <v>4.444</v>
      </c>
      <c r="O131" s="23">
        <f>'[1]янв'!O132*2+'[1]март'!O132*4+'[1]июль'!O132*6</f>
        <v>54.766</v>
      </c>
      <c r="P131" s="23">
        <f>'[1]янв'!P132*2+'[1]март'!P132*4+'[1]июль'!P132*6</f>
        <v>4.5120000000000005</v>
      </c>
      <c r="Q131" s="63"/>
      <c r="R131" s="23">
        <f>'[1]янв'!Q132*2+'[1]март'!Q132*4+'[1]июль'!Q132*6</f>
        <v>6.1080000000000005</v>
      </c>
    </row>
    <row r="132" spans="1:18" ht="15.75" customHeight="1" hidden="1">
      <c r="A132" s="19" t="s">
        <v>118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0">
        <v>32.5</v>
      </c>
      <c r="G132" s="21">
        <v>32.5</v>
      </c>
      <c r="H132" s="21">
        <v>32.5</v>
      </c>
      <c r="I132" s="21">
        <v>40.5</v>
      </c>
      <c r="J132" s="21">
        <v>40.5</v>
      </c>
      <c r="K132" s="21">
        <v>40.5</v>
      </c>
      <c r="L132" s="21">
        <v>40.5</v>
      </c>
      <c r="M132" s="21">
        <v>40.5</v>
      </c>
      <c r="N132" s="22">
        <v>40.5</v>
      </c>
      <c r="O132" s="23">
        <f>'[1]янв'!O133*2+'[1]март'!O133*4+'[1]июль'!O133*6</f>
        <v>379.57599999999996</v>
      </c>
      <c r="P132" s="23">
        <f>'[1]янв'!P133*2+'[1]март'!P133*4+'[1]июль'!P133*6</f>
        <v>31.268</v>
      </c>
      <c r="Q132" s="63"/>
      <c r="R132" s="23">
        <f>'[1]янв'!Q133*2+'[1]март'!Q133*4+'[1]июль'!Q133*6</f>
        <v>42.322</v>
      </c>
    </row>
    <row r="133" spans="1:18" ht="15.75" customHeight="1" hidden="1">
      <c r="A133" s="19" t="s">
        <v>119</v>
      </c>
      <c r="B133" s="3">
        <v>0</v>
      </c>
      <c r="C133" s="3">
        <v>0</v>
      </c>
      <c r="D133" s="3">
        <v>0</v>
      </c>
      <c r="E133" s="3">
        <v>0</v>
      </c>
      <c r="F133" s="20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2">
        <v>0</v>
      </c>
      <c r="O133" s="23">
        <f>'[1]янв'!O134*2+'[1]март'!O134*4+'[1]июль'!O134*6</f>
        <v>81.852</v>
      </c>
      <c r="P133" s="23">
        <f>'[1]янв'!P134*2+'[1]март'!P134*4+'[1]июль'!P134*6</f>
        <v>6.742</v>
      </c>
      <c r="Q133" s="63"/>
      <c r="R133" s="23">
        <f>'[1]янв'!Q134*2+'[1]март'!Q134*4+'[1]июль'!Q134*6</f>
        <v>9.084</v>
      </c>
    </row>
    <row r="134" spans="1:18" ht="15.75" customHeight="1" hidden="1">
      <c r="A134" s="19" t="s">
        <v>120</v>
      </c>
      <c r="B134" s="3">
        <v>0</v>
      </c>
      <c r="C134" s="3">
        <v>0</v>
      </c>
      <c r="D134" s="3">
        <v>0</v>
      </c>
      <c r="E134" s="3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3">
        <f>'[1]янв'!O135*2+'[1]март'!O135*4+'[1]июль'!O135*6</f>
        <v>278.712</v>
      </c>
      <c r="P134" s="23">
        <f>'[1]янв'!P135*2+'[1]март'!P135*4+'[1]июль'!P135*6</f>
        <v>18.635999999999996</v>
      </c>
      <c r="Q134" s="63"/>
      <c r="R134" s="23">
        <f>'[1]янв'!Q135*2+'[1]март'!Q135*4+'[1]июль'!Q135*6</f>
        <v>26.28</v>
      </c>
    </row>
    <row r="135" spans="1:18" ht="15.75" customHeight="1" hidden="1">
      <c r="A135" s="17" t="s">
        <v>121</v>
      </c>
      <c r="B135" s="18">
        <f>SUM(C135:N135)</f>
        <v>0</v>
      </c>
      <c r="C135" s="18">
        <f aca="true" t="shared" si="28" ref="C135:N135">C136+C141+C146+C147+C148+C149+C150+C151+C152+C153+C154+C155</f>
        <v>0</v>
      </c>
      <c r="D135" s="18">
        <f t="shared" si="28"/>
        <v>0</v>
      </c>
      <c r="E135" s="18">
        <f t="shared" si="28"/>
        <v>0</v>
      </c>
      <c r="F135" s="27">
        <f t="shared" si="28"/>
        <v>0</v>
      </c>
      <c r="G135" s="28">
        <f t="shared" si="28"/>
        <v>0</v>
      </c>
      <c r="H135" s="28">
        <f t="shared" si="28"/>
        <v>0</v>
      </c>
      <c r="I135" s="28">
        <f t="shared" si="28"/>
        <v>0</v>
      </c>
      <c r="J135" s="28">
        <f t="shared" si="28"/>
        <v>0</v>
      </c>
      <c r="K135" s="28">
        <f t="shared" si="28"/>
        <v>0</v>
      </c>
      <c r="L135" s="28">
        <f t="shared" si="28"/>
        <v>0</v>
      </c>
      <c r="M135" s="28">
        <f t="shared" si="28"/>
        <v>0</v>
      </c>
      <c r="N135" s="29">
        <f t="shared" si="28"/>
        <v>0</v>
      </c>
      <c r="O135" s="15">
        <f>'[1]янв'!O136*2+'[1]март'!O136*4+'[1]июль'!O136*6</f>
        <v>0</v>
      </c>
      <c r="P135" s="15">
        <f>'[1]янв'!P136*2+'[1]март'!P136*4+'[1]июль'!P136*6</f>
        <v>0</v>
      </c>
      <c r="Q135" s="63"/>
      <c r="R135" s="15">
        <f>'[1]янв'!Q136*2+'[1]март'!Q136*4+'[1]июль'!Q136*6</f>
        <v>0</v>
      </c>
    </row>
    <row r="136" spans="1:18" ht="15.75" customHeight="1" hidden="1">
      <c r="A136" s="30" t="s">
        <v>122</v>
      </c>
      <c r="B136" s="31">
        <f>SUM(C136:N136)</f>
        <v>0</v>
      </c>
      <c r="C136" s="31">
        <f aca="true" t="shared" si="29" ref="C136:N136">C137+C138+C139+C140</f>
        <v>0</v>
      </c>
      <c r="D136" s="31">
        <f t="shared" si="29"/>
        <v>0</v>
      </c>
      <c r="E136" s="31">
        <f t="shared" si="29"/>
        <v>0</v>
      </c>
      <c r="F136" s="32">
        <f t="shared" si="29"/>
        <v>0</v>
      </c>
      <c r="G136" s="33">
        <f t="shared" si="29"/>
        <v>0</v>
      </c>
      <c r="H136" s="33">
        <f t="shared" si="29"/>
        <v>0</v>
      </c>
      <c r="I136" s="33">
        <f t="shared" si="29"/>
        <v>0</v>
      </c>
      <c r="J136" s="33">
        <f t="shared" si="29"/>
        <v>0</v>
      </c>
      <c r="K136" s="33">
        <f t="shared" si="29"/>
        <v>0</v>
      </c>
      <c r="L136" s="33">
        <f t="shared" si="29"/>
        <v>0</v>
      </c>
      <c r="M136" s="33">
        <f t="shared" si="29"/>
        <v>0</v>
      </c>
      <c r="N136" s="34">
        <f t="shared" si="29"/>
        <v>0</v>
      </c>
      <c r="O136" s="15">
        <f>'[1]янв'!O137*2+'[1]март'!O137*4+'[1]июль'!O137*6</f>
        <v>0</v>
      </c>
      <c r="P136" s="15">
        <f>'[1]янв'!P137*2+'[1]март'!P137*4+'[1]июль'!P137*6</f>
        <v>0</v>
      </c>
      <c r="Q136" s="63"/>
      <c r="R136" s="15">
        <f>'[1]янв'!Q137*2+'[1]март'!Q137*4+'[1]июль'!Q137*6</f>
        <v>0</v>
      </c>
    </row>
    <row r="137" spans="1:18" ht="15.75" customHeight="1" hidden="1">
      <c r="A137" s="19" t="s">
        <v>73</v>
      </c>
      <c r="B137" s="3">
        <v>0</v>
      </c>
      <c r="C137" s="3">
        <v>0</v>
      </c>
      <c r="D137" s="3">
        <v>0</v>
      </c>
      <c r="E137" s="3">
        <v>0</v>
      </c>
      <c r="F137" s="20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2">
        <v>0</v>
      </c>
      <c r="O137" s="15">
        <f>'[1]янв'!O138*2+'[1]март'!O138*4+'[1]июль'!O138*6</f>
        <v>0</v>
      </c>
      <c r="P137" s="15">
        <f>'[1]янв'!P138*2+'[1]март'!P138*4+'[1]июль'!P138*6</f>
        <v>0</v>
      </c>
      <c r="Q137" s="63"/>
      <c r="R137" s="15">
        <f>'[1]янв'!Q138*2+'[1]март'!Q138*4+'[1]июль'!Q138*6</f>
        <v>0</v>
      </c>
    </row>
    <row r="138" spans="1:18" ht="15.75" customHeight="1" hidden="1">
      <c r="A138" s="19" t="s">
        <v>106</v>
      </c>
      <c r="B138" s="3">
        <v>0</v>
      </c>
      <c r="C138" s="3">
        <v>0</v>
      </c>
      <c r="D138" s="3">
        <v>0</v>
      </c>
      <c r="E138" s="3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f>'[1]янв'!O139*2+'[1]март'!O139*4+'[1]июль'!O139*6</f>
        <v>0</v>
      </c>
      <c r="P138" s="15">
        <f>'[1]янв'!P139*2+'[1]март'!P139*4+'[1]июль'!P139*6</f>
        <v>0</v>
      </c>
      <c r="Q138" s="63"/>
      <c r="R138" s="15">
        <f>'[1]янв'!Q139*2+'[1]март'!Q139*4+'[1]июль'!Q139*6</f>
        <v>0</v>
      </c>
    </row>
    <row r="139" spans="1:18" ht="15.75" customHeight="1" hidden="1">
      <c r="A139" s="19" t="s">
        <v>123</v>
      </c>
      <c r="B139" s="3">
        <v>0</v>
      </c>
      <c r="C139" s="3">
        <v>0</v>
      </c>
      <c r="D139" s="3">
        <v>0</v>
      </c>
      <c r="E139" s="3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f>'[1]янв'!O140*2+'[1]март'!O140*4+'[1]июль'!O140*6</f>
        <v>0</v>
      </c>
      <c r="P139" s="15">
        <f>'[1]янв'!P140*2+'[1]март'!P140*4+'[1]июль'!P140*6</f>
        <v>0</v>
      </c>
      <c r="Q139" s="63"/>
      <c r="R139" s="15">
        <f>'[1]янв'!Q140*2+'[1]март'!Q140*4+'[1]июль'!Q140*6</f>
        <v>0</v>
      </c>
    </row>
    <row r="140" spans="1:18" ht="15.75" customHeight="1" hidden="1">
      <c r="A140" s="19" t="s">
        <v>76</v>
      </c>
      <c r="B140" s="3">
        <v>0</v>
      </c>
      <c r="C140" s="3">
        <v>0</v>
      </c>
      <c r="D140" s="3">
        <v>0</v>
      </c>
      <c r="E140" s="3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f>'[1]янв'!O141*2+'[1]март'!O141*4+'[1]июль'!O141*6</f>
        <v>0</v>
      </c>
      <c r="P140" s="15">
        <f>'[1]янв'!P141*2+'[1]март'!P141*4+'[1]июль'!P141*6</f>
        <v>0</v>
      </c>
      <c r="Q140" s="63"/>
      <c r="R140" s="15">
        <f>'[1]янв'!Q141*2+'[1]март'!Q141*4+'[1]июль'!Q141*6</f>
        <v>0</v>
      </c>
    </row>
    <row r="141" spans="1:18" ht="15.75" customHeight="1" hidden="1">
      <c r="A141" s="30" t="s">
        <v>124</v>
      </c>
      <c r="B141" s="31">
        <f>SUM(C141:N141)</f>
        <v>0</v>
      </c>
      <c r="C141" s="31">
        <f aca="true" t="shared" si="30" ref="C141:N141">C142+C143+C144+C145</f>
        <v>0</v>
      </c>
      <c r="D141" s="31">
        <f t="shared" si="30"/>
        <v>0</v>
      </c>
      <c r="E141" s="31">
        <f t="shared" si="30"/>
        <v>0</v>
      </c>
      <c r="F141" s="32">
        <f t="shared" si="30"/>
        <v>0</v>
      </c>
      <c r="G141" s="33">
        <f t="shared" si="30"/>
        <v>0</v>
      </c>
      <c r="H141" s="33">
        <f t="shared" si="30"/>
        <v>0</v>
      </c>
      <c r="I141" s="33">
        <f t="shared" si="30"/>
        <v>0</v>
      </c>
      <c r="J141" s="33">
        <f t="shared" si="30"/>
        <v>0</v>
      </c>
      <c r="K141" s="33">
        <f t="shared" si="30"/>
        <v>0</v>
      </c>
      <c r="L141" s="33">
        <f t="shared" si="30"/>
        <v>0</v>
      </c>
      <c r="M141" s="33">
        <f t="shared" si="30"/>
        <v>0</v>
      </c>
      <c r="N141" s="34">
        <f t="shared" si="30"/>
        <v>0</v>
      </c>
      <c r="O141" s="15">
        <f>'[1]янв'!O142*2+'[1]март'!O142*4+'[1]июль'!O142*6</f>
        <v>0</v>
      </c>
      <c r="P141" s="15">
        <f>'[1]янв'!P142*2+'[1]март'!P142*4+'[1]июль'!P142*6</f>
        <v>0</v>
      </c>
      <c r="Q141" s="63"/>
      <c r="R141" s="15">
        <f>'[1]янв'!Q142*2+'[1]март'!Q142*4+'[1]июль'!Q142*6</f>
        <v>0</v>
      </c>
    </row>
    <row r="142" spans="1:18" ht="15.75" customHeight="1" hidden="1">
      <c r="A142" s="19" t="s">
        <v>78</v>
      </c>
      <c r="B142" s="3">
        <v>0</v>
      </c>
      <c r="C142" s="3">
        <v>0</v>
      </c>
      <c r="D142" s="3">
        <v>0</v>
      </c>
      <c r="E142" s="3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2">
        <v>0</v>
      </c>
      <c r="O142" s="15">
        <f>'[1]янв'!O143*2+'[1]март'!O143*4+'[1]июль'!O143*6</f>
        <v>0</v>
      </c>
      <c r="P142" s="15">
        <f>'[1]янв'!P143*2+'[1]март'!P143*4+'[1]июль'!P143*6</f>
        <v>0</v>
      </c>
      <c r="Q142" s="63"/>
      <c r="R142" s="15">
        <f>'[1]янв'!Q143*2+'[1]март'!Q143*4+'[1]июль'!Q143*6</f>
        <v>0</v>
      </c>
    </row>
    <row r="143" spans="1:18" ht="15.75" customHeight="1" hidden="1">
      <c r="A143" s="19" t="s">
        <v>125</v>
      </c>
      <c r="B143" s="3">
        <v>0</v>
      </c>
      <c r="C143" s="3">
        <v>0</v>
      </c>
      <c r="D143" s="3">
        <v>0</v>
      </c>
      <c r="E143" s="3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f>'[1]янв'!O144*2+'[1]март'!O144*4+'[1]июль'!O144*6</f>
        <v>0</v>
      </c>
      <c r="P143" s="15">
        <f>'[1]янв'!P144*2+'[1]март'!P144*4+'[1]июль'!P144*6</f>
        <v>0</v>
      </c>
      <c r="Q143" s="63"/>
      <c r="R143" s="15">
        <f>'[1]янв'!Q144*2+'[1]март'!Q144*4+'[1]июль'!Q144*6</f>
        <v>0</v>
      </c>
    </row>
    <row r="144" spans="1:18" ht="15.75" customHeight="1" hidden="1">
      <c r="A144" s="19" t="s">
        <v>126</v>
      </c>
      <c r="B144" s="3">
        <v>0</v>
      </c>
      <c r="C144" s="3">
        <v>0</v>
      </c>
      <c r="D144" s="3">
        <v>0</v>
      </c>
      <c r="E144" s="3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f>'[1]янв'!O145*2+'[1]март'!O145*4+'[1]июль'!O145*6</f>
        <v>0</v>
      </c>
      <c r="P144" s="15">
        <f>'[1]янв'!P145*2+'[1]март'!P145*4+'[1]июль'!P145*6</f>
        <v>0</v>
      </c>
      <c r="Q144" s="63"/>
      <c r="R144" s="15">
        <f>'[1]янв'!Q145*2+'[1]март'!Q145*4+'[1]июль'!Q145*6</f>
        <v>0</v>
      </c>
    </row>
    <row r="145" spans="1:18" ht="15.75" customHeight="1" hidden="1">
      <c r="A145" s="19" t="s">
        <v>81</v>
      </c>
      <c r="B145" s="3">
        <v>0</v>
      </c>
      <c r="C145" s="3">
        <v>0</v>
      </c>
      <c r="D145" s="3">
        <v>0</v>
      </c>
      <c r="E145" s="3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f>'[1]янв'!O146*2+'[1]март'!O146*4+'[1]июль'!O146*6</f>
        <v>0</v>
      </c>
      <c r="P145" s="15">
        <f>'[1]янв'!P146*2+'[1]март'!P146*4+'[1]июль'!P146*6</f>
        <v>0</v>
      </c>
      <c r="Q145" s="63"/>
      <c r="R145" s="15">
        <f>'[1]янв'!Q146*2+'[1]март'!Q146*4+'[1]июль'!Q146*6</f>
        <v>0</v>
      </c>
    </row>
    <row r="146" spans="1:18" ht="15.75" customHeight="1" hidden="1">
      <c r="A146" s="19" t="s">
        <v>127</v>
      </c>
      <c r="B146" s="3">
        <v>0</v>
      </c>
      <c r="C146" s="3">
        <v>0</v>
      </c>
      <c r="D146" s="3">
        <v>0</v>
      </c>
      <c r="E146" s="3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f>'[1]янв'!O147*2+'[1]март'!O147*4+'[1]июль'!O147*6</f>
        <v>0</v>
      </c>
      <c r="P146" s="15">
        <f>'[1]янв'!P147*2+'[1]март'!P147*4+'[1]июль'!P147*6</f>
        <v>0</v>
      </c>
      <c r="Q146" s="63"/>
      <c r="R146" s="15">
        <f>'[1]янв'!Q147*2+'[1]март'!Q147*4+'[1]июль'!Q147*6</f>
        <v>0</v>
      </c>
    </row>
    <row r="147" spans="1:18" ht="15.75" customHeight="1" hidden="1">
      <c r="A147" s="19" t="s">
        <v>128</v>
      </c>
      <c r="B147" s="3">
        <v>0</v>
      </c>
      <c r="C147" s="3">
        <v>0</v>
      </c>
      <c r="D147" s="3">
        <v>0</v>
      </c>
      <c r="E147" s="3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f>'[1]янв'!O148*2+'[1]март'!O148*4+'[1]июль'!O148*6</f>
        <v>0</v>
      </c>
      <c r="P147" s="15">
        <f>'[1]янв'!P148*2+'[1]март'!P148*4+'[1]июль'!P148*6</f>
        <v>0</v>
      </c>
      <c r="Q147" s="63"/>
      <c r="R147" s="15">
        <f>'[1]янв'!Q148*2+'[1]март'!Q148*4+'[1]июль'!Q148*6</f>
        <v>0</v>
      </c>
    </row>
    <row r="148" spans="1:18" ht="15.75" customHeight="1" hidden="1">
      <c r="A148" s="19" t="s">
        <v>129</v>
      </c>
      <c r="B148" s="3">
        <v>0</v>
      </c>
      <c r="C148" s="3">
        <v>0</v>
      </c>
      <c r="D148" s="3">
        <v>0</v>
      </c>
      <c r="E148" s="3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f>'[1]янв'!O149*2+'[1]март'!O149*4+'[1]июль'!O149*6</f>
        <v>0</v>
      </c>
      <c r="P148" s="15">
        <f>'[1]янв'!P149*2+'[1]март'!P149*4+'[1]июль'!P149*6</f>
        <v>0</v>
      </c>
      <c r="Q148" s="63"/>
      <c r="R148" s="15">
        <f>'[1]янв'!Q149*2+'[1]март'!Q149*4+'[1]июль'!Q149*6</f>
        <v>0</v>
      </c>
    </row>
    <row r="149" spans="1:18" ht="15.75" customHeight="1" hidden="1">
      <c r="A149" s="19" t="s">
        <v>130</v>
      </c>
      <c r="B149" s="3">
        <v>0</v>
      </c>
      <c r="C149" s="3">
        <v>0</v>
      </c>
      <c r="D149" s="3">
        <v>0</v>
      </c>
      <c r="E149" s="3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f>'[1]янв'!O150*2+'[1]март'!O150*4+'[1]июль'!O150*6</f>
        <v>0</v>
      </c>
      <c r="P149" s="15">
        <f>'[1]янв'!P150*2+'[1]март'!P150*4+'[1]июль'!P150*6</f>
        <v>0</v>
      </c>
      <c r="Q149" s="63"/>
      <c r="R149" s="15">
        <f>'[1]янв'!Q150*2+'[1]март'!Q150*4+'[1]июль'!Q150*6</f>
        <v>0</v>
      </c>
    </row>
    <row r="150" spans="1:18" ht="15.75" customHeight="1" hidden="1">
      <c r="A150" s="19" t="s">
        <v>131</v>
      </c>
      <c r="B150" s="3">
        <v>0</v>
      </c>
      <c r="C150" s="3">
        <v>0</v>
      </c>
      <c r="D150" s="3">
        <v>0</v>
      </c>
      <c r="E150" s="3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f>'[1]янв'!O151*2+'[1]март'!O151*4+'[1]июль'!O151*6</f>
        <v>0</v>
      </c>
      <c r="P150" s="15">
        <f>'[1]янв'!P151*2+'[1]март'!P151*4+'[1]июль'!P151*6</f>
        <v>0</v>
      </c>
      <c r="Q150" s="63"/>
      <c r="R150" s="15">
        <f>'[1]янв'!Q151*2+'[1]март'!Q151*4+'[1]июль'!Q151*6</f>
        <v>0</v>
      </c>
    </row>
    <row r="151" spans="1:18" ht="15.75" customHeight="1" hidden="1">
      <c r="A151" s="19" t="s">
        <v>132</v>
      </c>
      <c r="B151" s="3">
        <v>0</v>
      </c>
      <c r="C151" s="3">
        <v>0</v>
      </c>
      <c r="D151" s="3">
        <v>0</v>
      </c>
      <c r="E151" s="3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f>'[1]янв'!O152*2+'[1]март'!O152*4+'[1]июль'!O152*6</f>
        <v>0</v>
      </c>
      <c r="P151" s="15">
        <f>'[1]янв'!P152*2+'[1]март'!P152*4+'[1]июль'!P152*6</f>
        <v>0</v>
      </c>
      <c r="Q151" s="63"/>
      <c r="R151" s="15">
        <f>'[1]янв'!Q152*2+'[1]март'!Q152*4+'[1]июль'!Q152*6</f>
        <v>0</v>
      </c>
    </row>
    <row r="152" spans="1:18" ht="15.75" customHeight="1" hidden="1">
      <c r="A152" s="19" t="s">
        <v>133</v>
      </c>
      <c r="B152" s="3">
        <v>0</v>
      </c>
      <c r="C152" s="3">
        <v>0</v>
      </c>
      <c r="D152" s="3">
        <v>0</v>
      </c>
      <c r="E152" s="3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f>'[1]янв'!O153*2+'[1]март'!O153*4+'[1]июль'!O153*6</f>
        <v>0</v>
      </c>
      <c r="P152" s="15">
        <f>'[1]янв'!P153*2+'[1]март'!P153*4+'[1]июль'!P153*6</f>
        <v>0</v>
      </c>
      <c r="Q152" s="63"/>
      <c r="R152" s="15">
        <f>'[1]янв'!Q153*2+'[1]март'!Q153*4+'[1]июль'!Q153*6</f>
        <v>0</v>
      </c>
    </row>
    <row r="153" spans="1:18" ht="15.75" customHeight="1" hidden="1">
      <c r="A153" s="19" t="s">
        <v>134</v>
      </c>
      <c r="B153" s="3">
        <v>0</v>
      </c>
      <c r="C153" s="3">
        <v>0</v>
      </c>
      <c r="D153" s="3">
        <v>0</v>
      </c>
      <c r="E153" s="3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f>'[1]янв'!O154*2+'[1]март'!O154*4+'[1]июль'!O154*6</f>
        <v>0</v>
      </c>
      <c r="P153" s="15">
        <f>'[1]янв'!P154*2+'[1]март'!P154*4+'[1]июль'!P154*6</f>
        <v>0</v>
      </c>
      <c r="Q153" s="63"/>
      <c r="R153" s="15">
        <f>'[1]янв'!Q154*2+'[1]март'!Q154*4+'[1]июль'!Q154*6</f>
        <v>0</v>
      </c>
    </row>
    <row r="154" spans="1:18" ht="15.75" customHeight="1" hidden="1">
      <c r="A154" s="19" t="s">
        <v>135</v>
      </c>
      <c r="B154" s="3">
        <v>0</v>
      </c>
      <c r="C154" s="3">
        <v>0</v>
      </c>
      <c r="D154" s="3">
        <v>0</v>
      </c>
      <c r="E154" s="3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f>'[1]янв'!O155*2+'[1]март'!O155*4+'[1]июль'!O155*6</f>
        <v>0</v>
      </c>
      <c r="P154" s="15">
        <f>'[1]янв'!P155*2+'[1]март'!P155*4+'[1]июль'!P155*6</f>
        <v>0</v>
      </c>
      <c r="Q154" s="63"/>
      <c r="R154" s="15">
        <f>'[1]янв'!Q155*2+'[1]март'!Q155*4+'[1]июль'!Q155*6</f>
        <v>0</v>
      </c>
    </row>
    <row r="155" spans="1:18" ht="15.75" customHeight="1" hidden="1">
      <c r="A155" s="19" t="s">
        <v>136</v>
      </c>
      <c r="B155" s="3">
        <v>0</v>
      </c>
      <c r="C155" s="3">
        <v>0</v>
      </c>
      <c r="D155" s="3">
        <v>0</v>
      </c>
      <c r="E155" s="3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f>'[1]янв'!O156*2+'[1]март'!O156*4+'[1]июль'!O156*6</f>
        <v>0</v>
      </c>
      <c r="P155" s="15">
        <f>'[1]янв'!P156*2+'[1]март'!P156*4+'[1]июль'!P156*6</f>
        <v>0</v>
      </c>
      <c r="Q155" s="63"/>
      <c r="R155" s="15">
        <f>'[1]янв'!Q156*2+'[1]март'!Q156*4+'[1]июль'!Q156*6</f>
        <v>0</v>
      </c>
    </row>
    <row r="156" spans="1:18" ht="15.75" customHeight="1" hidden="1">
      <c r="A156" s="17" t="s">
        <v>137</v>
      </c>
      <c r="B156" s="18">
        <f>SUM(C156:N156)</f>
        <v>0</v>
      </c>
      <c r="C156" s="18">
        <f aca="true" t="shared" si="31" ref="C156:N156">C157+C162+C167+C168+C169+C170+C171+C172+C173+C174+C175</f>
        <v>0</v>
      </c>
      <c r="D156" s="18">
        <f t="shared" si="31"/>
        <v>0</v>
      </c>
      <c r="E156" s="18">
        <f t="shared" si="31"/>
        <v>0</v>
      </c>
      <c r="F156" s="27">
        <f t="shared" si="31"/>
        <v>0</v>
      </c>
      <c r="G156" s="28">
        <f t="shared" si="31"/>
        <v>0</v>
      </c>
      <c r="H156" s="28">
        <f t="shared" si="31"/>
        <v>0</v>
      </c>
      <c r="I156" s="28">
        <f t="shared" si="31"/>
        <v>0</v>
      </c>
      <c r="J156" s="28">
        <f t="shared" si="31"/>
        <v>0</v>
      </c>
      <c r="K156" s="28">
        <f t="shared" si="31"/>
        <v>0</v>
      </c>
      <c r="L156" s="28">
        <f t="shared" si="31"/>
        <v>0</v>
      </c>
      <c r="M156" s="28">
        <f t="shared" si="31"/>
        <v>0</v>
      </c>
      <c r="N156" s="29">
        <f t="shared" si="31"/>
        <v>0</v>
      </c>
      <c r="O156" s="15">
        <f>'[1]янв'!O157*2+'[1]март'!O157*4+'[1]июль'!O157*6</f>
        <v>0</v>
      </c>
      <c r="P156" s="15">
        <f>'[1]янв'!P157*2+'[1]март'!P157*4+'[1]июль'!P157*6</f>
        <v>0</v>
      </c>
      <c r="Q156" s="63"/>
      <c r="R156" s="15">
        <f>'[1]янв'!Q157*2+'[1]март'!Q157*4+'[1]июль'!Q157*6</f>
        <v>0</v>
      </c>
    </row>
    <row r="157" spans="1:18" ht="15.75" customHeight="1" hidden="1">
      <c r="A157" s="30" t="s">
        <v>122</v>
      </c>
      <c r="B157" s="31">
        <f>SUM(C157:N157)</f>
        <v>0</v>
      </c>
      <c r="C157" s="31">
        <f aca="true" t="shared" si="32" ref="C157:N157">C158+C159+C160+C161</f>
        <v>0</v>
      </c>
      <c r="D157" s="31">
        <f t="shared" si="32"/>
        <v>0</v>
      </c>
      <c r="E157" s="31">
        <f t="shared" si="32"/>
        <v>0</v>
      </c>
      <c r="F157" s="32">
        <f t="shared" si="32"/>
        <v>0</v>
      </c>
      <c r="G157" s="33">
        <f t="shared" si="32"/>
        <v>0</v>
      </c>
      <c r="H157" s="33">
        <f t="shared" si="32"/>
        <v>0</v>
      </c>
      <c r="I157" s="33">
        <f t="shared" si="32"/>
        <v>0</v>
      </c>
      <c r="J157" s="33">
        <f t="shared" si="32"/>
        <v>0</v>
      </c>
      <c r="K157" s="33">
        <f t="shared" si="32"/>
        <v>0</v>
      </c>
      <c r="L157" s="33">
        <f t="shared" si="32"/>
        <v>0</v>
      </c>
      <c r="M157" s="33">
        <f t="shared" si="32"/>
        <v>0</v>
      </c>
      <c r="N157" s="34">
        <f t="shared" si="32"/>
        <v>0</v>
      </c>
      <c r="O157" s="15">
        <f>'[1]янв'!O158*2+'[1]март'!O158*4+'[1]июль'!O158*6</f>
        <v>0</v>
      </c>
      <c r="P157" s="15">
        <f>'[1]янв'!P158*2+'[1]март'!P158*4+'[1]июль'!P158*6</f>
        <v>0</v>
      </c>
      <c r="Q157" s="63"/>
      <c r="R157" s="15">
        <f>'[1]янв'!Q158*2+'[1]март'!Q158*4+'[1]июль'!Q158*6</f>
        <v>0</v>
      </c>
    </row>
    <row r="158" spans="1:18" ht="15.75" customHeight="1" hidden="1">
      <c r="A158" s="19" t="s">
        <v>73</v>
      </c>
      <c r="B158" s="3">
        <f>SUM(C158:N158)</f>
        <v>0</v>
      </c>
      <c r="C158" s="3"/>
      <c r="D158" s="3"/>
      <c r="E158" s="3"/>
      <c r="F158" s="20"/>
      <c r="G158" s="21"/>
      <c r="H158" s="21">
        <v>0</v>
      </c>
      <c r="I158" s="21"/>
      <c r="J158" s="21"/>
      <c r="K158" s="21"/>
      <c r="L158" s="21"/>
      <c r="M158" s="21"/>
      <c r="N158" s="22"/>
      <c r="O158" s="15">
        <f>'[1]янв'!O159*2+'[1]март'!O159*4+'[1]июль'!O159*6</f>
        <v>0</v>
      </c>
      <c r="P158" s="15">
        <f>'[1]янв'!P159*2+'[1]март'!P159*4+'[1]июль'!P159*6</f>
        <v>0</v>
      </c>
      <c r="Q158" s="63"/>
      <c r="R158" s="15">
        <f>'[1]янв'!Q159*2+'[1]март'!Q159*4+'[1]июль'!Q159*6</f>
        <v>0</v>
      </c>
    </row>
    <row r="159" spans="1:18" ht="15.75" customHeight="1" hidden="1">
      <c r="A159" s="19" t="s">
        <v>106</v>
      </c>
      <c r="B159" s="3">
        <f>SUM(C159:N159)</f>
        <v>0</v>
      </c>
      <c r="C159" s="3"/>
      <c r="D159" s="3"/>
      <c r="E159" s="3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f>'[1]янв'!O160*2+'[1]март'!O160*4+'[1]июль'!O160*6</f>
        <v>0</v>
      </c>
      <c r="P159" s="15">
        <f>'[1]янв'!P160*2+'[1]март'!P160*4+'[1]июль'!P160*6</f>
        <v>0</v>
      </c>
      <c r="Q159" s="63"/>
      <c r="R159" s="15">
        <f>'[1]янв'!Q160*2+'[1]март'!Q160*4+'[1]июль'!Q160*6</f>
        <v>0</v>
      </c>
    </row>
    <row r="160" spans="1:18" ht="15.75" customHeight="1" hidden="1">
      <c r="A160" s="19" t="s">
        <v>123</v>
      </c>
      <c r="B160" s="3">
        <f>SUM(C160:N160)</f>
        <v>0</v>
      </c>
      <c r="C160" s="3"/>
      <c r="D160" s="3"/>
      <c r="E160" s="3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f>'[1]янв'!O161*2+'[1]март'!O161*4+'[1]июль'!O161*6</f>
        <v>0</v>
      </c>
      <c r="P160" s="15">
        <f>'[1]янв'!P161*2+'[1]март'!P161*4+'[1]июль'!P161*6</f>
        <v>0</v>
      </c>
      <c r="Q160" s="63"/>
      <c r="R160" s="15">
        <f>'[1]янв'!Q161*2+'[1]март'!Q161*4+'[1]июль'!Q161*6</f>
        <v>0</v>
      </c>
    </row>
    <row r="161" spans="1:18" ht="15.75" customHeight="1" hidden="1">
      <c r="A161" s="19" t="s">
        <v>76</v>
      </c>
      <c r="B161" s="3">
        <v>0</v>
      </c>
      <c r="C161" s="3">
        <v>0</v>
      </c>
      <c r="D161" s="3">
        <v>0</v>
      </c>
      <c r="E161" s="3">
        <v>0</v>
      </c>
      <c r="F161" s="20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2">
        <v>0</v>
      </c>
      <c r="O161" s="15">
        <f>'[1]янв'!O162*2+'[1]март'!O162*4+'[1]июль'!O162*6</f>
        <v>0</v>
      </c>
      <c r="P161" s="15">
        <f>'[1]янв'!P162*2+'[1]март'!P162*4+'[1]июль'!P162*6</f>
        <v>0</v>
      </c>
      <c r="Q161" s="63"/>
      <c r="R161" s="15">
        <f>'[1]янв'!Q162*2+'[1]март'!Q162*4+'[1]июль'!Q162*6</f>
        <v>0</v>
      </c>
    </row>
    <row r="162" spans="1:18" ht="15.75" customHeight="1" hidden="1">
      <c r="A162" s="30" t="s">
        <v>124</v>
      </c>
      <c r="B162" s="31">
        <f>SUM(C162:N162)</f>
        <v>0</v>
      </c>
      <c r="C162" s="31">
        <f aca="true" t="shared" si="33" ref="C162:N162">C163+C164+C165+C166</f>
        <v>0</v>
      </c>
      <c r="D162" s="31">
        <f t="shared" si="33"/>
        <v>0</v>
      </c>
      <c r="E162" s="31">
        <f t="shared" si="33"/>
        <v>0</v>
      </c>
      <c r="F162" s="32">
        <f t="shared" si="33"/>
        <v>0</v>
      </c>
      <c r="G162" s="33">
        <f t="shared" si="33"/>
        <v>0</v>
      </c>
      <c r="H162" s="33">
        <f t="shared" si="33"/>
        <v>0</v>
      </c>
      <c r="I162" s="33">
        <f t="shared" si="33"/>
        <v>0</v>
      </c>
      <c r="J162" s="33">
        <f t="shared" si="33"/>
        <v>0</v>
      </c>
      <c r="K162" s="33">
        <f t="shared" si="33"/>
        <v>0</v>
      </c>
      <c r="L162" s="33">
        <f t="shared" si="33"/>
        <v>0</v>
      </c>
      <c r="M162" s="33">
        <f t="shared" si="33"/>
        <v>0</v>
      </c>
      <c r="N162" s="34">
        <f t="shared" si="33"/>
        <v>0</v>
      </c>
      <c r="O162" s="15">
        <f>'[1]янв'!O163*2+'[1]март'!O163*4+'[1]июль'!O163*6</f>
        <v>0</v>
      </c>
      <c r="P162" s="15">
        <f>'[1]янв'!P163*2+'[1]март'!P163*4+'[1]июль'!P163*6</f>
        <v>0</v>
      </c>
      <c r="Q162" s="63"/>
      <c r="R162" s="15">
        <f>'[1]янв'!Q163*2+'[1]март'!Q163*4+'[1]июль'!Q163*6</f>
        <v>0</v>
      </c>
    </row>
    <row r="163" spans="1:18" ht="15.75" customHeight="1" hidden="1">
      <c r="A163" s="19" t="s">
        <v>78</v>
      </c>
      <c r="B163" s="3">
        <v>0</v>
      </c>
      <c r="C163" s="3">
        <v>0</v>
      </c>
      <c r="D163" s="3">
        <v>0</v>
      </c>
      <c r="E163" s="3">
        <v>0</v>
      </c>
      <c r="F163" s="20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2">
        <v>0</v>
      </c>
      <c r="O163" s="15">
        <f>'[1]янв'!O164*2+'[1]март'!O164*4+'[1]июль'!O164*6</f>
        <v>0</v>
      </c>
      <c r="P163" s="15">
        <f>'[1]янв'!P164*2+'[1]март'!P164*4+'[1]июль'!P164*6</f>
        <v>0</v>
      </c>
      <c r="Q163" s="63"/>
      <c r="R163" s="15">
        <f>'[1]янв'!Q164*2+'[1]март'!Q164*4+'[1]июль'!Q164*6</f>
        <v>0</v>
      </c>
    </row>
    <row r="164" spans="1:18" ht="15.75" customHeight="1" hidden="1">
      <c r="A164" s="19" t="s">
        <v>125</v>
      </c>
      <c r="B164" s="3">
        <v>0</v>
      </c>
      <c r="C164" s="3">
        <v>0</v>
      </c>
      <c r="D164" s="3">
        <v>0</v>
      </c>
      <c r="E164" s="3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f>'[1]янв'!O165*2+'[1]март'!O165*4+'[1]июль'!O165*6</f>
        <v>0</v>
      </c>
      <c r="P164" s="15">
        <f>'[1]янв'!P165*2+'[1]март'!P165*4+'[1]июль'!P165*6</f>
        <v>0</v>
      </c>
      <c r="Q164" s="63"/>
      <c r="R164" s="15">
        <f>'[1]янв'!Q165*2+'[1]март'!Q165*4+'[1]июль'!Q165*6</f>
        <v>0</v>
      </c>
    </row>
    <row r="165" spans="1:18" ht="15.75" customHeight="1" hidden="1">
      <c r="A165" s="19" t="s">
        <v>126</v>
      </c>
      <c r="B165" s="3">
        <v>0</v>
      </c>
      <c r="C165" s="3">
        <v>0</v>
      </c>
      <c r="D165" s="3">
        <v>0</v>
      </c>
      <c r="E165" s="3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f>'[1]янв'!O166*2+'[1]март'!O166*4+'[1]июль'!O166*6</f>
        <v>0</v>
      </c>
      <c r="P165" s="15">
        <f>'[1]янв'!P166*2+'[1]март'!P166*4+'[1]июль'!P166*6</f>
        <v>0</v>
      </c>
      <c r="Q165" s="63"/>
      <c r="R165" s="15">
        <f>'[1]янв'!Q166*2+'[1]март'!Q166*4+'[1]июль'!Q166*6</f>
        <v>0</v>
      </c>
    </row>
    <row r="166" spans="1:18" ht="15.75" customHeight="1" hidden="1">
      <c r="A166" s="19" t="s">
        <v>81</v>
      </c>
      <c r="B166" s="3">
        <v>0</v>
      </c>
      <c r="C166" s="3">
        <v>0</v>
      </c>
      <c r="D166" s="3">
        <v>0</v>
      </c>
      <c r="E166" s="3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f>'[1]янв'!O167*2+'[1]март'!O167*4+'[1]июль'!O167*6</f>
        <v>0</v>
      </c>
      <c r="P166" s="15">
        <f>'[1]янв'!P167*2+'[1]март'!P167*4+'[1]июль'!P167*6</f>
        <v>0</v>
      </c>
      <c r="Q166" s="63"/>
      <c r="R166" s="15">
        <f>'[1]янв'!Q167*2+'[1]март'!Q167*4+'[1]июль'!Q167*6</f>
        <v>0</v>
      </c>
    </row>
    <row r="167" spans="1:18" ht="15.75" customHeight="1" hidden="1">
      <c r="A167" s="19" t="s">
        <v>127</v>
      </c>
      <c r="B167" s="3">
        <v>0</v>
      </c>
      <c r="C167" s="3">
        <v>0</v>
      </c>
      <c r="D167" s="3">
        <v>0</v>
      </c>
      <c r="E167" s="3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f>'[1]янв'!O168*2+'[1]март'!O168*4+'[1]июль'!O168*6</f>
        <v>0</v>
      </c>
      <c r="P167" s="15">
        <f>'[1]янв'!P168*2+'[1]март'!P168*4+'[1]июль'!P168*6</f>
        <v>0</v>
      </c>
      <c r="Q167" s="63"/>
      <c r="R167" s="15">
        <f>'[1]янв'!Q168*2+'[1]март'!Q168*4+'[1]июль'!Q168*6</f>
        <v>0</v>
      </c>
    </row>
    <row r="168" spans="1:18" ht="15.75" customHeight="1" hidden="1">
      <c r="A168" s="19" t="s">
        <v>128</v>
      </c>
      <c r="B168" s="3">
        <v>0</v>
      </c>
      <c r="C168" s="3">
        <v>0</v>
      </c>
      <c r="D168" s="3">
        <v>0</v>
      </c>
      <c r="E168" s="3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f>'[1]янв'!O169*2+'[1]март'!O169*4+'[1]июль'!O169*6</f>
        <v>0</v>
      </c>
      <c r="P168" s="15">
        <f>'[1]янв'!P169*2+'[1]март'!P169*4+'[1]июль'!P169*6</f>
        <v>0</v>
      </c>
      <c r="Q168" s="63"/>
      <c r="R168" s="15">
        <f>'[1]янв'!Q169*2+'[1]март'!Q169*4+'[1]июль'!Q169*6</f>
        <v>0</v>
      </c>
    </row>
    <row r="169" spans="1:18" ht="15.75" customHeight="1" hidden="1">
      <c r="A169" s="19" t="s">
        <v>138</v>
      </c>
      <c r="B169" s="3">
        <v>0</v>
      </c>
      <c r="C169" s="3">
        <v>0</v>
      </c>
      <c r="D169" s="3">
        <v>0</v>
      </c>
      <c r="E169" s="3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f>'[1]янв'!O170*2+'[1]март'!O170*4+'[1]июль'!O170*6</f>
        <v>0</v>
      </c>
      <c r="P169" s="15">
        <f>'[1]янв'!P170*2+'[1]март'!P170*4+'[1]июль'!P170*6</f>
        <v>0</v>
      </c>
      <c r="Q169" s="63"/>
      <c r="R169" s="15">
        <f>'[1]янв'!Q170*2+'[1]март'!Q170*4+'[1]июль'!Q170*6</f>
        <v>0</v>
      </c>
    </row>
    <row r="170" spans="1:18" ht="15.75" customHeight="1" hidden="1">
      <c r="A170" s="19" t="s">
        <v>139</v>
      </c>
      <c r="B170" s="3">
        <v>0</v>
      </c>
      <c r="C170" s="3">
        <v>0</v>
      </c>
      <c r="D170" s="3">
        <v>0</v>
      </c>
      <c r="E170" s="3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f>'[1]янв'!O171*2+'[1]март'!O171*4+'[1]июль'!O171*6</f>
        <v>0</v>
      </c>
      <c r="P170" s="15">
        <f>'[1]янв'!P171*2+'[1]март'!P171*4+'[1]июль'!P171*6</f>
        <v>0</v>
      </c>
      <c r="Q170" s="63"/>
      <c r="R170" s="15">
        <f>'[1]янв'!Q171*2+'[1]март'!Q171*4+'[1]июль'!Q171*6</f>
        <v>0</v>
      </c>
    </row>
    <row r="171" spans="1:18" ht="15.75" customHeight="1" hidden="1">
      <c r="A171" s="19" t="s">
        <v>140</v>
      </c>
      <c r="B171" s="3">
        <v>0</v>
      </c>
      <c r="C171" s="3">
        <v>0</v>
      </c>
      <c r="D171" s="3">
        <v>0</v>
      </c>
      <c r="E171" s="3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f>'[1]янв'!O172*2+'[1]март'!O172*4+'[1]июль'!O172*6</f>
        <v>0</v>
      </c>
      <c r="P171" s="15">
        <f>'[1]янв'!P172*2+'[1]март'!P172*4+'[1]июль'!P172*6</f>
        <v>0</v>
      </c>
      <c r="Q171" s="63"/>
      <c r="R171" s="15">
        <f>'[1]янв'!Q172*2+'[1]март'!Q172*4+'[1]июль'!Q172*6</f>
        <v>0</v>
      </c>
    </row>
    <row r="172" spans="1:18" ht="15.75" customHeight="1" hidden="1">
      <c r="A172" s="19" t="s">
        <v>141</v>
      </c>
      <c r="B172" s="3">
        <v>0</v>
      </c>
      <c r="C172" s="3">
        <v>0</v>
      </c>
      <c r="D172" s="3">
        <v>0</v>
      </c>
      <c r="E172" s="3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f>'[1]янв'!O173*2+'[1]март'!O173*4+'[1]июль'!O173*6</f>
        <v>0</v>
      </c>
      <c r="P172" s="15">
        <f>'[1]янв'!P173*2+'[1]март'!P173*4+'[1]июль'!P173*6</f>
        <v>0</v>
      </c>
      <c r="Q172" s="63"/>
      <c r="R172" s="15">
        <f>'[1]янв'!Q173*2+'[1]март'!Q173*4+'[1]июль'!Q173*6</f>
        <v>0</v>
      </c>
    </row>
    <row r="173" spans="1:18" ht="15.75" customHeight="1" hidden="1">
      <c r="A173" s="19" t="s">
        <v>142</v>
      </c>
      <c r="B173" s="3">
        <v>0</v>
      </c>
      <c r="C173" s="3">
        <v>0</v>
      </c>
      <c r="D173" s="3">
        <v>0</v>
      </c>
      <c r="E173" s="3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f>'[1]янв'!O174*2+'[1]март'!O174*4+'[1]июль'!O174*6</f>
        <v>0</v>
      </c>
      <c r="P173" s="15">
        <f>'[1]янв'!P174*2+'[1]март'!P174*4+'[1]июль'!P174*6</f>
        <v>0</v>
      </c>
      <c r="Q173" s="63"/>
      <c r="R173" s="15">
        <f>'[1]янв'!Q174*2+'[1]март'!Q174*4+'[1]июль'!Q174*6</f>
        <v>0</v>
      </c>
    </row>
    <row r="174" spans="1:18" ht="15.75" customHeight="1" hidden="1">
      <c r="A174" s="19" t="s">
        <v>143</v>
      </c>
      <c r="B174" s="3">
        <v>0</v>
      </c>
      <c r="C174" s="3">
        <v>0</v>
      </c>
      <c r="D174" s="3">
        <v>0</v>
      </c>
      <c r="E174" s="3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f>'[1]янв'!O175*2+'[1]март'!O175*4+'[1]июль'!O175*6</f>
        <v>0</v>
      </c>
      <c r="P174" s="15">
        <f>'[1]янв'!P175*2+'[1]март'!P175*4+'[1]июль'!P175*6</f>
        <v>0</v>
      </c>
      <c r="Q174" s="63"/>
      <c r="R174" s="15">
        <f>'[1]янв'!Q175*2+'[1]март'!Q175*4+'[1]июль'!Q175*6</f>
        <v>0</v>
      </c>
    </row>
    <row r="175" spans="1:18" ht="15.75" customHeight="1" hidden="1">
      <c r="A175" s="19" t="s">
        <v>144</v>
      </c>
      <c r="B175" s="3">
        <v>0</v>
      </c>
      <c r="C175" s="3">
        <v>0</v>
      </c>
      <c r="D175" s="3">
        <v>0</v>
      </c>
      <c r="E175" s="3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f>'[1]янв'!O176*2+'[1]март'!O176*4+'[1]июль'!O176*6</f>
        <v>0</v>
      </c>
      <c r="P175" s="15">
        <f>'[1]янв'!P176*2+'[1]март'!P176*4+'[1]июль'!P176*6</f>
        <v>0</v>
      </c>
      <c r="Q175" s="63"/>
      <c r="R175" s="15">
        <f>'[1]янв'!Q176*2+'[1]март'!Q176*4+'[1]июль'!Q176*6</f>
        <v>0</v>
      </c>
    </row>
    <row r="176" spans="1:18" ht="15.75" customHeight="1" hidden="1">
      <c r="A176" s="17" t="s">
        <v>145</v>
      </c>
      <c r="B176" s="18">
        <f>SUM(C176:N176)</f>
        <v>0</v>
      </c>
      <c r="C176" s="18">
        <f aca="true" t="shared" si="34" ref="C176:N176">C177+C182+C187+C188+C189+C190+C191+C192+C193+C194+C195</f>
        <v>0</v>
      </c>
      <c r="D176" s="18">
        <f t="shared" si="34"/>
        <v>0</v>
      </c>
      <c r="E176" s="18">
        <f t="shared" si="34"/>
        <v>0</v>
      </c>
      <c r="F176" s="27">
        <f t="shared" si="34"/>
        <v>0</v>
      </c>
      <c r="G176" s="28">
        <f t="shared" si="34"/>
        <v>0</v>
      </c>
      <c r="H176" s="28">
        <f t="shared" si="34"/>
        <v>0</v>
      </c>
      <c r="I176" s="28">
        <f t="shared" si="34"/>
        <v>0</v>
      </c>
      <c r="J176" s="28">
        <f t="shared" si="34"/>
        <v>0</v>
      </c>
      <c r="K176" s="28">
        <f t="shared" si="34"/>
        <v>0</v>
      </c>
      <c r="L176" s="28">
        <f t="shared" si="34"/>
        <v>0</v>
      </c>
      <c r="M176" s="28">
        <f t="shared" si="34"/>
        <v>0</v>
      </c>
      <c r="N176" s="29">
        <f t="shared" si="34"/>
        <v>0</v>
      </c>
      <c r="O176" s="15">
        <f>'[1]янв'!O177*2+'[1]март'!O177*4+'[1]июль'!O177*6</f>
        <v>0</v>
      </c>
      <c r="P176" s="15">
        <f>'[1]янв'!P177*2+'[1]март'!P177*4+'[1]июль'!P177*6</f>
        <v>0</v>
      </c>
      <c r="Q176" s="63"/>
      <c r="R176" s="15">
        <f>'[1]янв'!Q177*2+'[1]март'!Q177*4+'[1]июль'!Q177*6</f>
        <v>0</v>
      </c>
    </row>
    <row r="177" spans="1:18" ht="15.75" customHeight="1" hidden="1">
      <c r="A177" s="30" t="s">
        <v>122</v>
      </c>
      <c r="B177" s="31">
        <f>SUM(C177:N177)</f>
        <v>0</v>
      </c>
      <c r="C177" s="31">
        <f aca="true" t="shared" si="35" ref="C177:N177">C178+C179+C180+C181</f>
        <v>0</v>
      </c>
      <c r="D177" s="31">
        <f t="shared" si="35"/>
        <v>0</v>
      </c>
      <c r="E177" s="31">
        <f t="shared" si="35"/>
        <v>0</v>
      </c>
      <c r="F177" s="32">
        <f t="shared" si="35"/>
        <v>0</v>
      </c>
      <c r="G177" s="33">
        <f t="shared" si="35"/>
        <v>0</v>
      </c>
      <c r="H177" s="33">
        <f t="shared" si="35"/>
        <v>0</v>
      </c>
      <c r="I177" s="33">
        <f t="shared" si="35"/>
        <v>0</v>
      </c>
      <c r="J177" s="33">
        <f t="shared" si="35"/>
        <v>0</v>
      </c>
      <c r="K177" s="33">
        <f t="shared" si="35"/>
        <v>0</v>
      </c>
      <c r="L177" s="33">
        <f t="shared" si="35"/>
        <v>0</v>
      </c>
      <c r="M177" s="33">
        <f t="shared" si="35"/>
        <v>0</v>
      </c>
      <c r="N177" s="34">
        <f t="shared" si="35"/>
        <v>0</v>
      </c>
      <c r="O177" s="15">
        <f>'[1]янв'!O178*2+'[1]март'!O178*4+'[1]июль'!O178*6</f>
        <v>0</v>
      </c>
      <c r="P177" s="15">
        <f>'[1]янв'!P178*2+'[1]март'!P178*4+'[1]июль'!P178*6</f>
        <v>0</v>
      </c>
      <c r="Q177" s="63"/>
      <c r="R177" s="15">
        <f>'[1]янв'!Q178*2+'[1]март'!Q178*4+'[1]июль'!Q178*6</f>
        <v>0</v>
      </c>
    </row>
    <row r="178" spans="1:18" ht="15.75" customHeight="1" hidden="1">
      <c r="A178" s="19" t="s">
        <v>73</v>
      </c>
      <c r="B178" s="3">
        <v>0</v>
      </c>
      <c r="C178" s="3">
        <v>0</v>
      </c>
      <c r="D178" s="3">
        <v>0</v>
      </c>
      <c r="E178" s="3">
        <v>0</v>
      </c>
      <c r="F178" s="20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2">
        <v>0</v>
      </c>
      <c r="O178" s="15">
        <f>'[1]янв'!O179*2+'[1]март'!O179*4+'[1]июль'!O179*6</f>
        <v>0</v>
      </c>
      <c r="P178" s="15">
        <f>'[1]янв'!P179*2+'[1]март'!P179*4+'[1]июль'!P179*6</f>
        <v>0</v>
      </c>
      <c r="Q178" s="63"/>
      <c r="R178" s="15">
        <f>'[1]янв'!Q179*2+'[1]март'!Q179*4+'[1]июль'!Q179*6</f>
        <v>0</v>
      </c>
    </row>
    <row r="179" spans="1:18" ht="15.75" customHeight="1" hidden="1">
      <c r="A179" s="19" t="s">
        <v>106</v>
      </c>
      <c r="B179" s="3">
        <v>0</v>
      </c>
      <c r="C179" s="3">
        <v>0</v>
      </c>
      <c r="D179" s="3">
        <v>0</v>
      </c>
      <c r="E179" s="3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f>'[1]янв'!O180*2+'[1]март'!O180*4+'[1]июль'!O180*6</f>
        <v>0</v>
      </c>
      <c r="P179" s="15">
        <f>'[1]янв'!P180*2+'[1]март'!P180*4+'[1]июль'!P180*6</f>
        <v>0</v>
      </c>
      <c r="Q179" s="63"/>
      <c r="R179" s="15">
        <f>'[1]янв'!Q180*2+'[1]март'!Q180*4+'[1]июль'!Q180*6</f>
        <v>0</v>
      </c>
    </row>
    <row r="180" spans="1:18" ht="15.75" customHeight="1" hidden="1">
      <c r="A180" s="19" t="s">
        <v>123</v>
      </c>
      <c r="B180" s="3">
        <v>0</v>
      </c>
      <c r="C180" s="3">
        <v>0</v>
      </c>
      <c r="D180" s="3">
        <v>0</v>
      </c>
      <c r="E180" s="3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f>'[1]янв'!O181*2+'[1]март'!O181*4+'[1]июль'!O181*6</f>
        <v>0</v>
      </c>
      <c r="P180" s="15">
        <f>'[1]янв'!P181*2+'[1]март'!P181*4+'[1]июль'!P181*6</f>
        <v>0</v>
      </c>
      <c r="Q180" s="63"/>
      <c r="R180" s="15">
        <f>'[1]янв'!Q181*2+'[1]март'!Q181*4+'[1]июль'!Q181*6</f>
        <v>0</v>
      </c>
    </row>
    <row r="181" spans="1:18" ht="15.75" customHeight="1" hidden="1">
      <c r="A181" s="19" t="s">
        <v>76</v>
      </c>
      <c r="B181" s="3">
        <v>0</v>
      </c>
      <c r="C181" s="3">
        <v>0</v>
      </c>
      <c r="D181" s="3">
        <v>0</v>
      </c>
      <c r="E181" s="3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f>'[1]янв'!O182*2+'[1]март'!O182*4+'[1]июль'!O182*6</f>
        <v>0</v>
      </c>
      <c r="P181" s="15">
        <f>'[1]янв'!P182*2+'[1]март'!P182*4+'[1]июль'!P182*6</f>
        <v>0</v>
      </c>
      <c r="Q181" s="63"/>
      <c r="R181" s="15">
        <f>'[1]янв'!Q182*2+'[1]март'!Q182*4+'[1]июль'!Q182*6</f>
        <v>0</v>
      </c>
    </row>
    <row r="182" spans="1:18" ht="15.75" customHeight="1" hidden="1">
      <c r="A182" s="30" t="s">
        <v>124</v>
      </c>
      <c r="B182" s="31">
        <f>SUM(C182:N182)</f>
        <v>0</v>
      </c>
      <c r="C182" s="31">
        <f aca="true" t="shared" si="36" ref="C182:N182">C183+C184+C185+C186</f>
        <v>0</v>
      </c>
      <c r="D182" s="31">
        <f t="shared" si="36"/>
        <v>0</v>
      </c>
      <c r="E182" s="31">
        <f t="shared" si="36"/>
        <v>0</v>
      </c>
      <c r="F182" s="32">
        <f t="shared" si="36"/>
        <v>0</v>
      </c>
      <c r="G182" s="33">
        <f t="shared" si="36"/>
        <v>0</v>
      </c>
      <c r="H182" s="33">
        <f t="shared" si="36"/>
        <v>0</v>
      </c>
      <c r="I182" s="33">
        <f t="shared" si="36"/>
        <v>0</v>
      </c>
      <c r="J182" s="33">
        <f t="shared" si="36"/>
        <v>0</v>
      </c>
      <c r="K182" s="33">
        <f t="shared" si="36"/>
        <v>0</v>
      </c>
      <c r="L182" s="33">
        <f t="shared" si="36"/>
        <v>0</v>
      </c>
      <c r="M182" s="33">
        <f t="shared" si="36"/>
        <v>0</v>
      </c>
      <c r="N182" s="34">
        <f t="shared" si="36"/>
        <v>0</v>
      </c>
      <c r="O182" s="15">
        <f>'[1]янв'!O183*2+'[1]март'!O183*4+'[1]июль'!O183*6</f>
        <v>0</v>
      </c>
      <c r="P182" s="15">
        <f>'[1]янв'!P183*2+'[1]март'!P183*4+'[1]июль'!P183*6</f>
        <v>0</v>
      </c>
      <c r="Q182" s="63"/>
      <c r="R182" s="15">
        <f>'[1]янв'!Q183*2+'[1]март'!Q183*4+'[1]июль'!Q183*6</f>
        <v>0</v>
      </c>
    </row>
    <row r="183" spans="1:18" ht="15.75" customHeight="1" hidden="1">
      <c r="A183" s="19" t="s">
        <v>78</v>
      </c>
      <c r="B183" s="3">
        <v>0</v>
      </c>
      <c r="C183" s="3">
        <v>0</v>
      </c>
      <c r="D183" s="3">
        <v>0</v>
      </c>
      <c r="E183" s="3">
        <v>0</v>
      </c>
      <c r="F183" s="20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2">
        <v>0</v>
      </c>
      <c r="O183" s="15">
        <f>'[1]янв'!O184*2+'[1]март'!O184*4+'[1]июль'!O184*6</f>
        <v>0</v>
      </c>
      <c r="P183" s="15">
        <f>'[1]янв'!P184*2+'[1]март'!P184*4+'[1]июль'!P184*6</f>
        <v>0</v>
      </c>
      <c r="Q183" s="63"/>
      <c r="R183" s="15">
        <f>'[1]янв'!Q184*2+'[1]март'!Q184*4+'[1]июль'!Q184*6</f>
        <v>0</v>
      </c>
    </row>
    <row r="184" spans="1:18" ht="15.75" customHeight="1" hidden="1">
      <c r="A184" s="19" t="s">
        <v>125</v>
      </c>
      <c r="B184" s="3">
        <v>0</v>
      </c>
      <c r="C184" s="3">
        <v>0</v>
      </c>
      <c r="D184" s="3">
        <v>0</v>
      </c>
      <c r="E184" s="3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f>'[1]янв'!O185*2+'[1]март'!O185*4+'[1]июль'!O185*6</f>
        <v>0</v>
      </c>
      <c r="P184" s="15">
        <f>'[1]янв'!P185*2+'[1]март'!P185*4+'[1]июль'!P185*6</f>
        <v>0</v>
      </c>
      <c r="Q184" s="63"/>
      <c r="R184" s="15">
        <f>'[1]янв'!Q185*2+'[1]март'!Q185*4+'[1]июль'!Q185*6</f>
        <v>0</v>
      </c>
    </row>
    <row r="185" spans="1:18" ht="15.75" customHeight="1" hidden="1">
      <c r="A185" s="19" t="s">
        <v>126</v>
      </c>
      <c r="B185" s="3">
        <v>0</v>
      </c>
      <c r="C185" s="3">
        <v>0</v>
      </c>
      <c r="D185" s="3">
        <v>0</v>
      </c>
      <c r="E185" s="3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f>'[1]янв'!O186*2+'[1]март'!O186*4+'[1]июль'!O186*6</f>
        <v>0</v>
      </c>
      <c r="P185" s="15">
        <f>'[1]янв'!P186*2+'[1]март'!P186*4+'[1]июль'!P186*6</f>
        <v>0</v>
      </c>
      <c r="Q185" s="63"/>
      <c r="R185" s="15">
        <f>'[1]янв'!Q186*2+'[1]март'!Q186*4+'[1]июль'!Q186*6</f>
        <v>0</v>
      </c>
    </row>
    <row r="186" spans="1:18" ht="15.75" customHeight="1" hidden="1">
      <c r="A186" s="19" t="s">
        <v>81</v>
      </c>
      <c r="B186" s="3">
        <v>0</v>
      </c>
      <c r="C186" s="3">
        <v>0</v>
      </c>
      <c r="D186" s="3">
        <v>0</v>
      </c>
      <c r="E186" s="3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f>'[1]янв'!O187*2+'[1]март'!O187*4+'[1]июль'!O187*6</f>
        <v>0</v>
      </c>
      <c r="P186" s="15">
        <f>'[1]янв'!P187*2+'[1]март'!P187*4+'[1]июль'!P187*6</f>
        <v>0</v>
      </c>
      <c r="Q186" s="63"/>
      <c r="R186" s="15">
        <f>'[1]янв'!Q187*2+'[1]март'!Q187*4+'[1]июль'!Q187*6</f>
        <v>0</v>
      </c>
    </row>
    <row r="187" spans="1:18" ht="15.75" customHeight="1" hidden="1">
      <c r="A187" s="19" t="s">
        <v>127</v>
      </c>
      <c r="B187" s="3">
        <v>0</v>
      </c>
      <c r="C187" s="3">
        <v>0</v>
      </c>
      <c r="D187" s="3">
        <v>0</v>
      </c>
      <c r="E187" s="3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f>'[1]янв'!O188*2+'[1]март'!O188*4+'[1]июль'!O188*6</f>
        <v>0</v>
      </c>
      <c r="P187" s="15">
        <f>'[1]янв'!P188*2+'[1]март'!P188*4+'[1]июль'!P188*6</f>
        <v>0</v>
      </c>
      <c r="Q187" s="63"/>
      <c r="R187" s="15">
        <f>'[1]янв'!Q188*2+'[1]март'!Q188*4+'[1]июль'!Q188*6</f>
        <v>0</v>
      </c>
    </row>
    <row r="188" spans="1:18" ht="15.75" customHeight="1" hidden="1">
      <c r="A188" s="19" t="s">
        <v>128</v>
      </c>
      <c r="B188" s="3">
        <v>0</v>
      </c>
      <c r="C188" s="3">
        <v>0</v>
      </c>
      <c r="D188" s="3">
        <v>0</v>
      </c>
      <c r="E188" s="3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f>'[1]янв'!O189*2+'[1]март'!O189*4+'[1]июль'!O189*6</f>
        <v>0</v>
      </c>
      <c r="P188" s="15">
        <f>'[1]янв'!P189*2+'[1]март'!P189*4+'[1]июль'!P189*6</f>
        <v>0</v>
      </c>
      <c r="Q188" s="63"/>
      <c r="R188" s="15">
        <f>'[1]янв'!Q189*2+'[1]март'!Q189*4+'[1]июль'!Q189*6</f>
        <v>0</v>
      </c>
    </row>
    <row r="189" spans="1:18" ht="15.75" customHeight="1" hidden="1">
      <c r="A189" s="19" t="s">
        <v>138</v>
      </c>
      <c r="B189" s="3">
        <v>0</v>
      </c>
      <c r="C189" s="3">
        <v>0</v>
      </c>
      <c r="D189" s="3">
        <v>0</v>
      </c>
      <c r="E189" s="3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f>'[1]янв'!O190*2+'[1]март'!O190*4+'[1]июль'!O190*6</f>
        <v>0</v>
      </c>
      <c r="P189" s="15">
        <f>'[1]янв'!P190*2+'[1]март'!P190*4+'[1]июль'!P190*6</f>
        <v>0</v>
      </c>
      <c r="Q189" s="63"/>
      <c r="R189" s="15">
        <f>'[1]янв'!Q190*2+'[1]март'!Q190*4+'[1]июль'!Q190*6</f>
        <v>0</v>
      </c>
    </row>
    <row r="190" spans="1:18" ht="15.75" customHeight="1" hidden="1">
      <c r="A190" s="19" t="s">
        <v>146</v>
      </c>
      <c r="B190" s="3">
        <v>0</v>
      </c>
      <c r="C190" s="3">
        <v>0</v>
      </c>
      <c r="D190" s="3">
        <v>0</v>
      </c>
      <c r="E190" s="3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f>'[1]янв'!O191*2+'[1]март'!O191*4+'[1]июль'!O191*6</f>
        <v>0</v>
      </c>
      <c r="P190" s="15">
        <f>'[1]янв'!P191*2+'[1]март'!P191*4+'[1]июль'!P191*6</f>
        <v>0</v>
      </c>
      <c r="Q190" s="63"/>
      <c r="R190" s="15">
        <f>'[1]янв'!Q191*2+'[1]март'!Q191*4+'[1]июль'!Q191*6</f>
        <v>0</v>
      </c>
    </row>
    <row r="191" spans="1:18" ht="15.75" customHeight="1" hidden="1">
      <c r="A191" s="19" t="s">
        <v>147</v>
      </c>
      <c r="B191" s="3">
        <v>0</v>
      </c>
      <c r="C191" s="3">
        <v>0</v>
      </c>
      <c r="D191" s="3">
        <v>0</v>
      </c>
      <c r="E191" s="3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f>'[1]янв'!O192*2+'[1]март'!O192*4+'[1]июль'!O192*6</f>
        <v>0</v>
      </c>
      <c r="P191" s="15">
        <f>'[1]янв'!P192*2+'[1]март'!P192*4+'[1]июль'!P192*6</f>
        <v>0</v>
      </c>
      <c r="Q191" s="63"/>
      <c r="R191" s="15">
        <f>'[1]янв'!Q192*2+'[1]март'!Q192*4+'[1]июль'!Q192*6</f>
        <v>0</v>
      </c>
    </row>
    <row r="192" spans="1:18" ht="15.75" customHeight="1" hidden="1">
      <c r="A192" s="19" t="s">
        <v>141</v>
      </c>
      <c r="B192" s="3">
        <v>0</v>
      </c>
      <c r="C192" s="3">
        <v>0</v>
      </c>
      <c r="D192" s="3">
        <v>0</v>
      </c>
      <c r="E192" s="3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f>'[1]янв'!O193*2+'[1]март'!O193*4+'[1]июль'!O193*6</f>
        <v>0</v>
      </c>
      <c r="P192" s="15">
        <f>'[1]янв'!P193*2+'[1]март'!P193*4+'[1]июль'!P193*6</f>
        <v>0</v>
      </c>
      <c r="Q192" s="63"/>
      <c r="R192" s="15">
        <f>'[1]янв'!Q193*2+'[1]март'!Q193*4+'[1]июль'!Q193*6</f>
        <v>0</v>
      </c>
    </row>
    <row r="193" spans="1:18" ht="15.75" customHeight="1" hidden="1">
      <c r="A193" s="19" t="s">
        <v>142</v>
      </c>
      <c r="B193" s="3">
        <v>0</v>
      </c>
      <c r="C193" s="3">
        <v>0</v>
      </c>
      <c r="D193" s="3">
        <v>0</v>
      </c>
      <c r="E193" s="3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f>'[1]янв'!O194*2+'[1]март'!O194*4+'[1]июль'!O194*6</f>
        <v>0</v>
      </c>
      <c r="P193" s="15">
        <f>'[1]янв'!P194*2+'[1]март'!P194*4+'[1]июль'!P194*6</f>
        <v>0</v>
      </c>
      <c r="Q193" s="63"/>
      <c r="R193" s="15">
        <f>'[1]янв'!Q194*2+'[1]март'!Q194*4+'[1]июль'!Q194*6</f>
        <v>0</v>
      </c>
    </row>
    <row r="194" spans="1:18" ht="15.75" customHeight="1" hidden="1">
      <c r="A194" s="19" t="s">
        <v>143</v>
      </c>
      <c r="B194" s="3">
        <v>0</v>
      </c>
      <c r="C194" s="3">
        <v>0</v>
      </c>
      <c r="D194" s="3">
        <v>0</v>
      </c>
      <c r="E194" s="3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f>'[1]янв'!O195*2+'[1]март'!O195*4+'[1]июль'!O195*6</f>
        <v>0</v>
      </c>
      <c r="P194" s="15">
        <f>'[1]янв'!P195*2+'[1]март'!P195*4+'[1]июль'!P195*6</f>
        <v>0</v>
      </c>
      <c r="Q194" s="63"/>
      <c r="R194" s="15">
        <f>'[1]янв'!Q195*2+'[1]март'!Q195*4+'[1]июль'!Q195*6</f>
        <v>0</v>
      </c>
    </row>
    <row r="195" spans="1:18" ht="15.75" customHeight="1" hidden="1">
      <c r="A195" s="19" t="s">
        <v>144</v>
      </c>
      <c r="B195" s="3">
        <v>0</v>
      </c>
      <c r="C195" s="3">
        <v>0</v>
      </c>
      <c r="D195" s="3">
        <v>0</v>
      </c>
      <c r="E195" s="3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f>'[1]янв'!O196*2+'[1]март'!O196*4+'[1]июль'!O196*6</f>
        <v>0</v>
      </c>
      <c r="P195" s="15">
        <f>'[1]янв'!P196*2+'[1]март'!P196*4+'[1]июль'!P196*6</f>
        <v>0</v>
      </c>
      <c r="Q195" s="63"/>
      <c r="R195" s="15">
        <f>'[1]янв'!Q196*2+'[1]март'!Q196*4+'[1]июль'!Q196*6</f>
        <v>0</v>
      </c>
    </row>
    <row r="196" spans="1:18" ht="15.75" customHeight="1" hidden="1">
      <c r="A196" s="17" t="s">
        <v>148</v>
      </c>
      <c r="B196" s="18">
        <f>SUM(C196:N196)</f>
        <v>0</v>
      </c>
      <c r="C196" s="18">
        <f aca="true" t="shared" si="37" ref="C196:N196">C197+C198+C199+C200+C201+C202+C203+C204</f>
        <v>0</v>
      </c>
      <c r="D196" s="18">
        <f t="shared" si="37"/>
        <v>0</v>
      </c>
      <c r="E196" s="18">
        <f t="shared" si="37"/>
        <v>0</v>
      </c>
      <c r="F196" s="27">
        <f t="shared" si="37"/>
        <v>0</v>
      </c>
      <c r="G196" s="28">
        <f t="shared" si="37"/>
        <v>0</v>
      </c>
      <c r="H196" s="28">
        <f t="shared" si="37"/>
        <v>0</v>
      </c>
      <c r="I196" s="28">
        <f t="shared" si="37"/>
        <v>0</v>
      </c>
      <c r="J196" s="28">
        <f t="shared" si="37"/>
        <v>0</v>
      </c>
      <c r="K196" s="28">
        <f t="shared" si="37"/>
        <v>0</v>
      </c>
      <c r="L196" s="28">
        <f t="shared" si="37"/>
        <v>0</v>
      </c>
      <c r="M196" s="28">
        <f t="shared" si="37"/>
        <v>0</v>
      </c>
      <c r="N196" s="29">
        <f t="shared" si="37"/>
        <v>0</v>
      </c>
      <c r="O196" s="15">
        <f>'[1]янв'!O197*2+'[1]март'!O197*4+'[1]июль'!O197*6</f>
        <v>0</v>
      </c>
      <c r="P196" s="15">
        <f>'[1]янв'!P197*2+'[1]март'!P197*4+'[1]июль'!P197*6</f>
        <v>0</v>
      </c>
      <c r="Q196" s="63"/>
      <c r="R196" s="15">
        <f>'[1]янв'!Q197*2+'[1]март'!Q197*4+'[1]июль'!Q197*6</f>
        <v>0</v>
      </c>
    </row>
    <row r="197" spans="1:18" ht="15.75" customHeight="1" hidden="1">
      <c r="A197" s="19" t="s">
        <v>112</v>
      </c>
      <c r="B197" s="3">
        <v>0</v>
      </c>
      <c r="C197" s="3">
        <v>0</v>
      </c>
      <c r="D197" s="3">
        <v>0</v>
      </c>
      <c r="E197" s="3">
        <v>0</v>
      </c>
      <c r="F197" s="20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2">
        <v>0</v>
      </c>
      <c r="O197" s="15">
        <f>'[1]янв'!O198*2+'[1]март'!O198*4+'[1]июль'!O198*6</f>
        <v>0</v>
      </c>
      <c r="P197" s="15">
        <f>'[1]янв'!P198*2+'[1]март'!P198*4+'[1]июль'!P198*6</f>
        <v>0</v>
      </c>
      <c r="Q197" s="63"/>
      <c r="R197" s="15">
        <f>'[1]янв'!Q198*2+'[1]март'!Q198*4+'[1]июль'!Q198*6</f>
        <v>0</v>
      </c>
    </row>
    <row r="198" spans="1:18" ht="15.75" customHeight="1" hidden="1">
      <c r="A198" s="19" t="s">
        <v>113</v>
      </c>
      <c r="B198" s="3">
        <v>0</v>
      </c>
      <c r="C198" s="3">
        <v>0</v>
      </c>
      <c r="D198" s="3">
        <v>0</v>
      </c>
      <c r="E198" s="3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f>'[1]янв'!O199*2+'[1]март'!O199*4+'[1]июль'!O199*6</f>
        <v>0</v>
      </c>
      <c r="P198" s="15">
        <f>'[1]янв'!P199*2+'[1]март'!P199*4+'[1]июль'!P199*6</f>
        <v>0</v>
      </c>
      <c r="Q198" s="63"/>
      <c r="R198" s="15">
        <f>'[1]янв'!Q199*2+'[1]март'!Q199*4+'[1]июль'!Q199*6</f>
        <v>0</v>
      </c>
    </row>
    <row r="199" spans="1:18" ht="15.75" customHeight="1" hidden="1">
      <c r="A199" s="19" t="s">
        <v>149</v>
      </c>
      <c r="B199" s="3">
        <v>0</v>
      </c>
      <c r="C199" s="3">
        <v>0</v>
      </c>
      <c r="D199" s="3">
        <v>0</v>
      </c>
      <c r="E199" s="3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f>'[1]янв'!O200*2+'[1]март'!O200*4+'[1]июль'!O200*6</f>
        <v>0</v>
      </c>
      <c r="P199" s="15">
        <f>'[1]янв'!P200*2+'[1]март'!P200*4+'[1]июль'!P200*6</f>
        <v>0</v>
      </c>
      <c r="Q199" s="63"/>
      <c r="R199" s="15">
        <f>'[1]янв'!Q200*2+'[1]март'!Q200*4+'[1]июль'!Q200*6</f>
        <v>0</v>
      </c>
    </row>
    <row r="200" spans="1:18" ht="15.75" customHeight="1" hidden="1">
      <c r="A200" s="19" t="s">
        <v>115</v>
      </c>
      <c r="B200" s="3">
        <v>0</v>
      </c>
      <c r="C200" s="3">
        <v>0</v>
      </c>
      <c r="D200" s="3">
        <v>0</v>
      </c>
      <c r="E200" s="3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f>'[1]янв'!O201*2+'[1]март'!O201*4+'[1]июль'!O201*6</f>
        <v>0</v>
      </c>
      <c r="P200" s="15">
        <f>'[1]янв'!P201*2+'[1]март'!P201*4+'[1]июль'!P201*6</f>
        <v>0</v>
      </c>
      <c r="Q200" s="63"/>
      <c r="R200" s="15">
        <f>'[1]янв'!Q201*2+'[1]март'!Q201*4+'[1]июль'!Q201*6</f>
        <v>0</v>
      </c>
    </row>
    <row r="201" spans="1:18" ht="15.75" customHeight="1" hidden="1">
      <c r="A201" s="19" t="s">
        <v>116</v>
      </c>
      <c r="B201" s="3">
        <v>0</v>
      </c>
      <c r="C201" s="3">
        <v>0</v>
      </c>
      <c r="D201" s="3">
        <v>0</v>
      </c>
      <c r="E201" s="3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f>'[1]янв'!O202*2+'[1]март'!O202*4+'[1]июль'!O202*6</f>
        <v>0</v>
      </c>
      <c r="P201" s="15">
        <f>'[1]янв'!P202*2+'[1]март'!P202*4+'[1]июль'!P202*6</f>
        <v>0</v>
      </c>
      <c r="Q201" s="63"/>
      <c r="R201" s="15">
        <f>'[1]янв'!Q202*2+'[1]март'!Q202*4+'[1]июль'!Q202*6</f>
        <v>0</v>
      </c>
    </row>
    <row r="202" spans="1:18" ht="15.75" customHeight="1" hidden="1">
      <c r="A202" s="19" t="s">
        <v>117</v>
      </c>
      <c r="B202" s="3">
        <v>0</v>
      </c>
      <c r="C202" s="3">
        <v>0</v>
      </c>
      <c r="D202" s="3">
        <v>0</v>
      </c>
      <c r="E202" s="3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f>'[1]янв'!O203*2+'[1]март'!O203*4+'[1]июль'!O203*6</f>
        <v>0</v>
      </c>
      <c r="P202" s="15">
        <f>'[1]янв'!P203*2+'[1]март'!P203*4+'[1]июль'!P203*6</f>
        <v>0</v>
      </c>
      <c r="Q202" s="63"/>
      <c r="R202" s="15">
        <f>'[1]янв'!Q203*2+'[1]март'!Q203*4+'[1]июль'!Q203*6</f>
        <v>0</v>
      </c>
    </row>
    <row r="203" spans="1:18" ht="15.75" customHeight="1" hidden="1">
      <c r="A203" s="19" t="s">
        <v>119</v>
      </c>
      <c r="B203" s="3">
        <v>0</v>
      </c>
      <c r="C203" s="3">
        <v>0</v>
      </c>
      <c r="D203" s="3">
        <v>0</v>
      </c>
      <c r="E203" s="3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f>'[1]янв'!O204*2+'[1]март'!O204*4+'[1]июль'!O204*6</f>
        <v>0</v>
      </c>
      <c r="P203" s="15">
        <f>'[1]янв'!P204*2+'[1]март'!P204*4+'[1]июль'!P204*6</f>
        <v>0</v>
      </c>
      <c r="Q203" s="63"/>
      <c r="R203" s="15">
        <f>'[1]янв'!Q204*2+'[1]март'!Q204*4+'[1]июль'!Q204*6</f>
        <v>0</v>
      </c>
    </row>
    <row r="204" spans="1:18" ht="15.75" customHeight="1" hidden="1">
      <c r="A204" s="19" t="s">
        <v>120</v>
      </c>
      <c r="B204" s="3">
        <v>0</v>
      </c>
      <c r="C204" s="3">
        <v>0</v>
      </c>
      <c r="D204" s="3">
        <v>0</v>
      </c>
      <c r="E204" s="3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f>'[1]янв'!O205*2+'[1]март'!O205*4+'[1]июль'!O205*6</f>
        <v>0</v>
      </c>
      <c r="P204" s="15">
        <f>'[1]янв'!P205*2+'[1]март'!P205*4+'[1]июль'!P205*6</f>
        <v>0</v>
      </c>
      <c r="Q204" s="63"/>
      <c r="R204" s="15">
        <f>'[1]янв'!Q205*2+'[1]март'!Q205*4+'[1]июль'!Q205*6</f>
        <v>0</v>
      </c>
    </row>
    <row r="205" spans="1:18" ht="15.75" customHeight="1" hidden="1">
      <c r="A205" s="17" t="s">
        <v>150</v>
      </c>
      <c r="B205" s="18">
        <f>SUM(C205:N205)</f>
        <v>147</v>
      </c>
      <c r="C205" s="18">
        <f aca="true" t="shared" si="38" ref="C205:N205">C206+C209+C210+C211+C212</f>
        <v>0</v>
      </c>
      <c r="D205" s="18">
        <f t="shared" si="38"/>
        <v>0</v>
      </c>
      <c r="E205" s="18">
        <f t="shared" si="38"/>
        <v>0</v>
      </c>
      <c r="F205" s="27">
        <f t="shared" si="38"/>
        <v>50</v>
      </c>
      <c r="G205" s="28">
        <f t="shared" si="38"/>
        <v>25</v>
      </c>
      <c r="H205" s="28">
        <f t="shared" si="38"/>
        <v>35</v>
      </c>
      <c r="I205" s="28">
        <f t="shared" si="38"/>
        <v>0</v>
      </c>
      <c r="J205" s="28">
        <f t="shared" si="38"/>
        <v>0</v>
      </c>
      <c r="K205" s="28">
        <f t="shared" si="38"/>
        <v>0</v>
      </c>
      <c r="L205" s="28">
        <f t="shared" si="38"/>
        <v>0</v>
      </c>
      <c r="M205" s="28">
        <f t="shared" si="38"/>
        <v>37</v>
      </c>
      <c r="N205" s="28">
        <f t="shared" si="38"/>
        <v>0</v>
      </c>
      <c r="O205" s="15">
        <f>'[1]янв'!O206*2+'[1]март'!O206*4+'[1]июль'!O206*6</f>
        <v>0</v>
      </c>
      <c r="P205" s="15">
        <f>'[1]янв'!P206*2+'[1]март'!P206*4+'[1]июль'!P206*6</f>
        <v>0</v>
      </c>
      <c r="Q205" s="63"/>
      <c r="R205" s="15">
        <f>'[1]янв'!Q206*2+'[1]март'!Q206*4+'[1]июль'!Q206*6</f>
        <v>0</v>
      </c>
    </row>
    <row r="206" spans="1:18" ht="15.75" customHeight="1" hidden="1">
      <c r="A206" s="30" t="s">
        <v>151</v>
      </c>
      <c r="B206" s="31">
        <f>SUM(C206:N206)</f>
        <v>0</v>
      </c>
      <c r="C206" s="31">
        <f aca="true" t="shared" si="39" ref="C206:N206">C207+C208</f>
        <v>0</v>
      </c>
      <c r="D206" s="31">
        <f t="shared" si="39"/>
        <v>0</v>
      </c>
      <c r="E206" s="31">
        <f t="shared" si="39"/>
        <v>0</v>
      </c>
      <c r="F206" s="32">
        <f t="shared" si="39"/>
        <v>0</v>
      </c>
      <c r="G206" s="33">
        <f t="shared" si="39"/>
        <v>0</v>
      </c>
      <c r="H206" s="33">
        <f t="shared" si="39"/>
        <v>0</v>
      </c>
      <c r="I206" s="33">
        <f t="shared" si="39"/>
        <v>0</v>
      </c>
      <c r="J206" s="33">
        <f t="shared" si="39"/>
        <v>0</v>
      </c>
      <c r="K206" s="33">
        <f t="shared" si="39"/>
        <v>0</v>
      </c>
      <c r="L206" s="33">
        <f t="shared" si="39"/>
        <v>0</v>
      </c>
      <c r="M206" s="33">
        <f t="shared" si="39"/>
        <v>0</v>
      </c>
      <c r="N206" s="34">
        <f t="shared" si="39"/>
        <v>0</v>
      </c>
      <c r="O206" s="15">
        <f>'[1]янв'!O207*2+'[1]март'!O207*4+'[1]июль'!O207*6</f>
        <v>0</v>
      </c>
      <c r="P206" s="15">
        <f>'[1]янв'!P207*2+'[1]март'!P207*4+'[1]июль'!P207*6</f>
        <v>0</v>
      </c>
      <c r="Q206" s="63"/>
      <c r="R206" s="15">
        <f>'[1]янв'!Q207*2+'[1]март'!Q207*4+'[1]июль'!Q207*6</f>
        <v>0</v>
      </c>
    </row>
    <row r="207" spans="1:18" ht="15.75" customHeight="1" hidden="1">
      <c r="A207" s="19" t="s">
        <v>152</v>
      </c>
      <c r="B207" s="3">
        <v>0</v>
      </c>
      <c r="C207" s="3">
        <v>0</v>
      </c>
      <c r="D207" s="3">
        <v>0</v>
      </c>
      <c r="E207" s="3">
        <v>0</v>
      </c>
      <c r="F207" s="20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2">
        <v>0</v>
      </c>
      <c r="O207" s="15">
        <f>'[1]янв'!O208*2+'[1]март'!O208*4+'[1]июль'!O208*6</f>
        <v>0</v>
      </c>
      <c r="P207" s="15">
        <f>'[1]янв'!P208*2+'[1]март'!P208*4+'[1]июль'!P208*6</f>
        <v>0</v>
      </c>
      <c r="Q207" s="63"/>
      <c r="R207" s="15">
        <f>'[1]янв'!Q208*2+'[1]март'!Q208*4+'[1]июль'!Q208*6</f>
        <v>0</v>
      </c>
    </row>
    <row r="208" spans="1:18" ht="15.75" customHeight="1" hidden="1">
      <c r="A208" s="19" t="s">
        <v>153</v>
      </c>
      <c r="B208" s="3">
        <v>0</v>
      </c>
      <c r="C208" s="3">
        <v>0</v>
      </c>
      <c r="D208" s="3">
        <v>0</v>
      </c>
      <c r="E208" s="3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f>'[1]янв'!O209*2+'[1]март'!O209*4+'[1]июль'!O209*6</f>
        <v>0</v>
      </c>
      <c r="P208" s="15">
        <f>'[1]янв'!P209*2+'[1]март'!P209*4+'[1]июль'!P209*6</f>
        <v>0</v>
      </c>
      <c r="Q208" s="63"/>
      <c r="R208" s="15">
        <f>'[1]янв'!Q209*2+'[1]март'!Q209*4+'[1]июль'!Q209*6</f>
        <v>0</v>
      </c>
    </row>
    <row r="209" spans="1:18" ht="15.75" customHeight="1" hidden="1">
      <c r="A209" s="19" t="s">
        <v>154</v>
      </c>
      <c r="B209" s="3">
        <f>SUM(C209:N209)</f>
        <v>147</v>
      </c>
      <c r="C209" s="3"/>
      <c r="D209" s="3"/>
      <c r="E209" s="3"/>
      <c r="F209" s="20">
        <v>50</v>
      </c>
      <c r="G209" s="21">
        <v>25</v>
      </c>
      <c r="H209" s="21">
        <v>35</v>
      </c>
      <c r="I209" s="21"/>
      <c r="J209" s="21"/>
      <c r="K209" s="21"/>
      <c r="L209" s="21"/>
      <c r="M209" s="21">
        <v>37</v>
      </c>
      <c r="N209" s="22"/>
      <c r="O209" s="15">
        <f>'[1]янв'!O210*2+'[1]март'!O210*4+'[1]июль'!O210*6</f>
        <v>0</v>
      </c>
      <c r="P209" s="15">
        <f>'[1]янв'!P210*2+'[1]март'!P210*4+'[1]июль'!P210*6</f>
        <v>0</v>
      </c>
      <c r="Q209" s="63"/>
      <c r="R209" s="15">
        <f>'[1]янв'!Q210*2+'[1]март'!Q210*4+'[1]июль'!Q210*6</f>
        <v>0</v>
      </c>
    </row>
    <row r="210" spans="1:18" ht="15.75" customHeight="1" hidden="1">
      <c r="A210" s="19" t="s">
        <v>155</v>
      </c>
      <c r="B210" s="3">
        <v>0</v>
      </c>
      <c r="C210" s="3">
        <v>0</v>
      </c>
      <c r="D210" s="3">
        <v>0</v>
      </c>
      <c r="E210" s="3">
        <v>0</v>
      </c>
      <c r="F210" s="20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2">
        <v>0</v>
      </c>
      <c r="O210" s="15">
        <f>'[1]янв'!O211*2+'[1]март'!O211*4+'[1]июль'!O211*6</f>
        <v>0</v>
      </c>
      <c r="P210" s="15">
        <f>'[1]янв'!P211*2+'[1]март'!P211*4+'[1]июль'!P211*6</f>
        <v>0</v>
      </c>
      <c r="Q210" s="63"/>
      <c r="R210" s="15">
        <f>'[1]янв'!Q211*2+'[1]март'!Q211*4+'[1]июль'!Q211*6</f>
        <v>0</v>
      </c>
    </row>
    <row r="211" spans="1:18" ht="15.75" customHeight="1" hidden="1">
      <c r="A211" s="19" t="s">
        <v>156</v>
      </c>
      <c r="B211" s="3">
        <v>0</v>
      </c>
      <c r="C211" s="3">
        <v>0</v>
      </c>
      <c r="D211" s="3">
        <v>0</v>
      </c>
      <c r="E211" s="3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f>'[1]янв'!O212*2+'[1]март'!O212*4+'[1]июль'!O212*6</f>
        <v>0</v>
      </c>
      <c r="P211" s="15">
        <f>'[1]янв'!P212*2+'[1]март'!P212*4+'[1]июль'!P212*6</f>
        <v>0</v>
      </c>
      <c r="Q211" s="63"/>
      <c r="R211" s="15">
        <f>'[1]янв'!Q212*2+'[1]март'!Q212*4+'[1]июль'!Q212*6</f>
        <v>0</v>
      </c>
    </row>
    <row r="212" spans="1:18" ht="15.75" customHeight="1" hidden="1">
      <c r="A212" s="19" t="s">
        <v>157</v>
      </c>
      <c r="B212" s="3">
        <v>0</v>
      </c>
      <c r="C212" s="3">
        <v>0</v>
      </c>
      <c r="D212" s="3">
        <v>0</v>
      </c>
      <c r="E212" s="3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f>'[1]янв'!O213*2+'[1]март'!O213*4+'[1]июль'!O213*6</f>
        <v>0</v>
      </c>
      <c r="P212" s="15">
        <f>'[1]янв'!P213*2+'[1]март'!P213*4+'[1]июль'!P213*6</f>
        <v>0</v>
      </c>
      <c r="Q212" s="63"/>
      <c r="R212" s="15">
        <f>'[1]янв'!Q213*2+'[1]март'!Q213*4+'[1]июль'!Q213*6</f>
        <v>0</v>
      </c>
    </row>
    <row r="213" spans="1:18" ht="15.75" customHeight="1" hidden="1">
      <c r="A213" s="17" t="s">
        <v>158</v>
      </c>
      <c r="B213" s="18">
        <f>SUM(C213:N213)</f>
        <v>0</v>
      </c>
      <c r="C213" s="18">
        <f aca="true" t="shared" si="40" ref="C213:N213">C214+C215+C216+C217+C218+C219</f>
        <v>0</v>
      </c>
      <c r="D213" s="18">
        <f t="shared" si="40"/>
        <v>0</v>
      </c>
      <c r="E213" s="18">
        <f t="shared" si="40"/>
        <v>0</v>
      </c>
      <c r="F213" s="27">
        <f t="shared" si="40"/>
        <v>0</v>
      </c>
      <c r="G213" s="28">
        <f t="shared" si="40"/>
        <v>0</v>
      </c>
      <c r="H213" s="28">
        <f t="shared" si="40"/>
        <v>0</v>
      </c>
      <c r="I213" s="28">
        <f t="shared" si="40"/>
        <v>0</v>
      </c>
      <c r="J213" s="28">
        <f t="shared" si="40"/>
        <v>0</v>
      </c>
      <c r="K213" s="28">
        <f t="shared" si="40"/>
        <v>0</v>
      </c>
      <c r="L213" s="28">
        <f t="shared" si="40"/>
        <v>0</v>
      </c>
      <c r="M213" s="28">
        <f t="shared" si="40"/>
        <v>0</v>
      </c>
      <c r="N213" s="29">
        <f t="shared" si="40"/>
        <v>0</v>
      </c>
      <c r="O213" s="15">
        <f>'[1]янв'!O214*2+'[1]март'!O214*4+'[1]июль'!O214*6</f>
        <v>0</v>
      </c>
      <c r="P213" s="15">
        <f>'[1]янв'!P214*2+'[1]март'!P214*4+'[1]июль'!P214*6</f>
        <v>0</v>
      </c>
      <c r="Q213" s="63"/>
      <c r="R213" s="15">
        <f>'[1]янв'!Q214*2+'[1]март'!Q214*4+'[1]июль'!Q214*6</f>
        <v>0</v>
      </c>
    </row>
    <row r="214" spans="1:18" ht="15.75" customHeight="1" hidden="1">
      <c r="A214" s="19" t="s">
        <v>64</v>
      </c>
      <c r="B214" s="3">
        <v>0</v>
      </c>
      <c r="C214" s="3">
        <v>0</v>
      </c>
      <c r="D214" s="3">
        <v>0</v>
      </c>
      <c r="E214" s="3">
        <v>0</v>
      </c>
      <c r="F214" s="20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2">
        <v>0</v>
      </c>
      <c r="O214" s="15">
        <f>'[1]янв'!O215*2+'[1]март'!O215*4+'[1]июль'!O215*6</f>
        <v>0</v>
      </c>
      <c r="P214" s="15">
        <f>'[1]янв'!P215*2+'[1]март'!P215*4+'[1]июль'!P215*6</f>
        <v>0</v>
      </c>
      <c r="Q214" s="63"/>
      <c r="R214" s="15">
        <f>'[1]янв'!Q215*2+'[1]март'!Q215*4+'[1]июль'!Q215*6</f>
        <v>0</v>
      </c>
    </row>
    <row r="215" spans="1:18" ht="15.75" customHeight="1" hidden="1">
      <c r="A215" s="19" t="s">
        <v>65</v>
      </c>
      <c r="B215" s="3">
        <v>0</v>
      </c>
      <c r="C215" s="3">
        <v>0</v>
      </c>
      <c r="D215" s="3">
        <v>0</v>
      </c>
      <c r="E215" s="3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f>'[1]янв'!O216*2+'[1]март'!O216*4+'[1]июль'!O216*6</f>
        <v>0</v>
      </c>
      <c r="P215" s="15">
        <f>'[1]янв'!P216*2+'[1]март'!P216*4+'[1]июль'!P216*6</f>
        <v>0</v>
      </c>
      <c r="Q215" s="63"/>
      <c r="R215" s="15">
        <f>'[1]янв'!Q216*2+'[1]март'!Q216*4+'[1]июль'!Q216*6</f>
        <v>0</v>
      </c>
    </row>
    <row r="216" spans="1:18" ht="15.75" customHeight="1" hidden="1">
      <c r="A216" s="19" t="s">
        <v>66</v>
      </c>
      <c r="B216" s="3">
        <v>0</v>
      </c>
      <c r="C216" s="3">
        <v>0</v>
      </c>
      <c r="D216" s="3">
        <v>0</v>
      </c>
      <c r="E216" s="3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f>'[1]янв'!O217*2+'[1]март'!O217*4+'[1]июль'!O217*6</f>
        <v>0</v>
      </c>
      <c r="P216" s="15">
        <f>'[1]янв'!P217*2+'[1]март'!P217*4+'[1]июль'!P217*6</f>
        <v>0</v>
      </c>
      <c r="Q216" s="63"/>
      <c r="R216" s="15">
        <f>'[1]янв'!Q217*2+'[1]март'!Q217*4+'[1]июль'!Q217*6</f>
        <v>0</v>
      </c>
    </row>
    <row r="217" spans="1:18" ht="15.75" customHeight="1" hidden="1">
      <c r="A217" s="19" t="s">
        <v>67</v>
      </c>
      <c r="B217" s="3">
        <v>0</v>
      </c>
      <c r="C217" s="3">
        <v>0</v>
      </c>
      <c r="D217" s="3">
        <v>0</v>
      </c>
      <c r="E217" s="3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f>'[1]янв'!O218*2+'[1]март'!O218*4+'[1]июль'!O218*6</f>
        <v>0</v>
      </c>
      <c r="P217" s="15">
        <f>'[1]янв'!P218*2+'[1]март'!P218*4+'[1]июль'!P218*6</f>
        <v>0</v>
      </c>
      <c r="Q217" s="63"/>
      <c r="R217" s="15">
        <f>'[1]янв'!Q218*2+'[1]март'!Q218*4+'[1]июль'!Q218*6</f>
        <v>0</v>
      </c>
    </row>
    <row r="218" spans="1:18" ht="15.75" customHeight="1" hidden="1">
      <c r="A218" s="19" t="s">
        <v>68</v>
      </c>
      <c r="B218" s="3">
        <v>0</v>
      </c>
      <c r="C218" s="3">
        <v>0</v>
      </c>
      <c r="D218" s="3">
        <v>0</v>
      </c>
      <c r="E218" s="3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f>'[1]янв'!O219*2+'[1]март'!O219*4+'[1]июль'!O219*6</f>
        <v>0</v>
      </c>
      <c r="P218" s="15">
        <f>'[1]янв'!P219*2+'[1]март'!P219*4+'[1]июль'!P219*6</f>
        <v>0</v>
      </c>
      <c r="Q218" s="63"/>
      <c r="R218" s="15">
        <f>'[1]янв'!Q219*2+'[1]март'!Q219*4+'[1]июль'!Q219*6</f>
        <v>0</v>
      </c>
    </row>
    <row r="219" spans="1:18" ht="15.75" customHeight="1" hidden="1">
      <c r="A219" s="19" t="s">
        <v>69</v>
      </c>
      <c r="B219" s="3">
        <v>0</v>
      </c>
      <c r="C219" s="3">
        <v>0</v>
      </c>
      <c r="D219" s="3">
        <v>0</v>
      </c>
      <c r="E219" s="3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f>'[1]янв'!O220*2+'[1]март'!O220*4+'[1]июль'!O220*6</f>
        <v>0</v>
      </c>
      <c r="P219" s="15">
        <f>'[1]янв'!P220*2+'[1]март'!P220*4+'[1]июль'!P220*6</f>
        <v>0</v>
      </c>
      <c r="Q219" s="63"/>
      <c r="R219" s="15">
        <f>'[1]янв'!Q220*2+'[1]март'!Q220*4+'[1]июль'!Q220*6</f>
        <v>0</v>
      </c>
    </row>
    <row r="220" spans="1:18" ht="15.75" customHeight="1" hidden="1">
      <c r="A220" s="30" t="s">
        <v>159</v>
      </c>
      <c r="B220" s="31">
        <v>0</v>
      </c>
      <c r="C220" s="31">
        <v>0</v>
      </c>
      <c r="D220" s="31">
        <v>0</v>
      </c>
      <c r="E220" s="31">
        <v>0</v>
      </c>
      <c r="F220" s="32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4">
        <v>0</v>
      </c>
      <c r="O220" s="15">
        <f>'[1]янв'!O221*2+'[1]март'!O221*4+'[1]июль'!O221*6</f>
        <v>0</v>
      </c>
      <c r="P220" s="15">
        <f>'[1]янв'!P221*2+'[1]март'!P221*4+'[1]июль'!P221*6</f>
        <v>0</v>
      </c>
      <c r="Q220" s="63"/>
      <c r="R220" s="15">
        <f>'[1]янв'!Q221*2+'[1]март'!Q221*4+'[1]июль'!Q221*6</f>
        <v>0</v>
      </c>
    </row>
    <row r="221" spans="1:18" ht="15.75" customHeight="1" hidden="1">
      <c r="A221" s="30" t="s">
        <v>160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f>'[1]янв'!O222*2+'[1]март'!O222*4+'[1]июль'!O222*6</f>
        <v>0</v>
      </c>
      <c r="P221" s="15">
        <f>'[1]янв'!P222*2+'[1]март'!P222*4+'[1]июль'!P222*6</f>
        <v>0</v>
      </c>
      <c r="Q221" s="63"/>
      <c r="R221" s="15">
        <f>'[1]янв'!Q222*2+'[1]март'!Q222*4+'[1]июль'!Q222*6</f>
        <v>0</v>
      </c>
    </row>
    <row r="222" spans="1:18" ht="15.75" customHeight="1" hidden="1">
      <c r="A222" s="30" t="s">
        <v>161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f>'[1]янв'!O223*2+'[1]март'!O223*4+'[1]июль'!O223*6</f>
        <v>0</v>
      </c>
      <c r="P222" s="15">
        <f>'[1]янв'!P223*2+'[1]март'!P223*4+'[1]июль'!P223*6</f>
        <v>0</v>
      </c>
      <c r="Q222" s="63"/>
      <c r="R222" s="15">
        <f>'[1]янв'!Q223*2+'[1]март'!Q223*4+'[1]июль'!Q223*6</f>
        <v>0</v>
      </c>
    </row>
    <row r="223" spans="1:18" ht="15.75" customHeight="1" hidden="1">
      <c r="A223" s="30" t="s">
        <v>162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f>'[1]янв'!O224*2+'[1]март'!O224*4+'[1]июль'!O224*6</f>
        <v>0</v>
      </c>
      <c r="P223" s="15">
        <f>'[1]янв'!P224*2+'[1]март'!P224*4+'[1]июль'!P224*6</f>
        <v>0</v>
      </c>
      <c r="Q223" s="63"/>
      <c r="R223" s="15">
        <f>'[1]янв'!Q224*2+'[1]март'!Q224*4+'[1]июль'!Q224*6</f>
        <v>0</v>
      </c>
    </row>
    <row r="224" spans="1:18" ht="15.75" customHeight="1" hidden="1">
      <c r="A224" s="30" t="s">
        <v>163</v>
      </c>
      <c r="B224" s="31">
        <v>0</v>
      </c>
      <c r="C224" s="31">
        <v>0</v>
      </c>
      <c r="D224" s="31">
        <v>0</v>
      </c>
      <c r="E224" s="31">
        <v>0</v>
      </c>
      <c r="F224" s="47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9">
        <v>0</v>
      </c>
      <c r="O224" s="15">
        <f>'[1]янв'!O225*2+'[1]март'!O225*4+'[1]июль'!O225*6</f>
        <v>0</v>
      </c>
      <c r="P224" s="15">
        <f>'[1]янв'!P225*2+'[1]март'!P225*4+'[1]июль'!P225*6</f>
        <v>0</v>
      </c>
      <c r="Q224" s="63"/>
      <c r="R224" s="15">
        <f>'[1]янв'!Q225*2+'[1]март'!Q225*4+'[1]июль'!Q225*6</f>
        <v>0</v>
      </c>
    </row>
    <row r="225" spans="1:18" ht="15.75" customHeight="1" hidden="1">
      <c r="A225" s="50" t="s">
        <v>164</v>
      </c>
      <c r="B225" s="31"/>
      <c r="C225" s="31"/>
      <c r="D225" s="31"/>
      <c r="E225" s="31"/>
      <c r="F225" s="51"/>
      <c r="G225" s="51"/>
      <c r="H225" s="51"/>
      <c r="I225" s="51"/>
      <c r="J225" s="51"/>
      <c r="K225" s="51"/>
      <c r="L225" s="51"/>
      <c r="M225" s="51"/>
      <c r="N225" s="51"/>
      <c r="O225" s="15">
        <f>'[1]янв'!O226*2+'[1]март'!O226*4+'[1]июль'!O226*6</f>
        <v>595.1280000000008</v>
      </c>
      <c r="P225" s="15">
        <f>'[1]янв'!P226*2+'[1]март'!P226*4+'[1]июль'!P226*6</f>
        <v>48.19199999999992</v>
      </c>
      <c r="Q225" s="63"/>
      <c r="R225" s="15">
        <f>'[1]янв'!Q226*2+'[1]март'!Q226*4+'[1]июль'!Q226*6</f>
        <v>61.27000000000002</v>
      </c>
    </row>
    <row r="226" spans="1:18" ht="15.75" customHeight="1" hidden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23">
        <f>'[1]янв'!O227*2+'[1]март'!O227*4+'[1]июль'!O227*6</f>
        <v>0</v>
      </c>
      <c r="P226" s="23">
        <f>'[1]янв'!P227*2+'[1]март'!P227*4+'[1]июль'!P227*6</f>
        <v>0</v>
      </c>
      <c r="Q226" s="63"/>
      <c r="R226" s="23">
        <f>'[1]янв'!Q227*2+'[1]март'!Q227*4+'[1]июль'!Q227*6</f>
        <v>0</v>
      </c>
    </row>
    <row r="227" spans="15:18" ht="15.75" customHeight="1" hidden="1">
      <c r="O227" s="15">
        <f>'[1]янв'!O228*2+'[1]март'!O228*4+'[1]июль'!O228*6</f>
        <v>0</v>
      </c>
      <c r="P227" s="53"/>
      <c r="Q227" s="63"/>
      <c r="R227" s="53"/>
    </row>
    <row r="228" spans="15:17" ht="15.75" customHeight="1" hidden="1">
      <c r="O228" s="15">
        <f>'[1]янв'!O229*2+'[1]март'!O229*4+'[1]июль'!O229*6</f>
        <v>8799.562</v>
      </c>
      <c r="P228" s="53">
        <f>614.459-O228</f>
        <v>-8185.103</v>
      </c>
      <c r="Q228" s="63"/>
    </row>
    <row r="229" spans="15:17" ht="15.75" customHeight="1" hidden="1">
      <c r="O229" s="15">
        <f>'[1]янв'!O230*2+'[1]март'!O230*4+'[1]июль'!O230*6</f>
        <v>2022.6480000000001</v>
      </c>
      <c r="Q229" s="63"/>
    </row>
    <row r="230" spans="15:17" ht="15.75" customHeight="1" hidden="1">
      <c r="O230" s="15">
        <f>'[1]янв'!O231*2+'[1]март'!O231*4+'[1]июль'!O231*6</f>
        <v>4299.968</v>
      </c>
      <c r="P230" s="1">
        <f>109842+8042</f>
        <v>117884</v>
      </c>
      <c r="Q230" s="63"/>
    </row>
    <row r="231" spans="15:17" ht="15.75" customHeight="1" hidden="1">
      <c r="O231" s="15">
        <f>'[1]янв'!O232*2+'[1]март'!O232*4+'[1]июль'!O232*6</f>
        <v>0</v>
      </c>
      <c r="Q231" s="63"/>
    </row>
    <row r="232" spans="15:17" ht="15.75" customHeight="1" hidden="1">
      <c r="O232" s="15">
        <f>'[1]янв'!O233*2+'[1]март'!O233*4+'[1]июль'!O233*6</f>
        <v>1368408</v>
      </c>
      <c r="Q232" s="63"/>
    </row>
    <row r="233" spans="15:17" ht="15.75" customHeight="1" hidden="1">
      <c r="O233" s="15">
        <f>'[1]янв'!O234*2+'[1]март'!O234*4+'[1]июль'!O234*6</f>
        <v>971.3639999999999</v>
      </c>
      <c r="Q233" s="63"/>
    </row>
    <row r="234" spans="15:17" ht="15.75" customHeight="1" hidden="1">
      <c r="O234" s="15">
        <f>'[1]янв'!O235*2+'[1]март'!O235*4+'[1]июль'!O235*6</f>
        <v>0</v>
      </c>
      <c r="Q234" s="63"/>
    </row>
    <row r="235" spans="15:17" ht="15.75" customHeight="1" hidden="1">
      <c r="O235" s="15">
        <f>'[1]янв'!O236*2+'[1]март'!O236*4+'[1]июль'!O236*6</f>
        <v>0</v>
      </c>
      <c r="Q235" s="63"/>
    </row>
    <row r="236" spans="15:17" ht="15.75" customHeight="1" hidden="1">
      <c r="O236" s="15">
        <f>'[1]янв'!O237*2+'[1]март'!O237*4+'[1]июль'!O237*6</f>
        <v>8656.118</v>
      </c>
      <c r="P236" s="1" t="s">
        <v>165</v>
      </c>
      <c r="Q236" s="63"/>
    </row>
    <row r="237" spans="15:18" ht="15.75" customHeight="1" hidden="1">
      <c r="O237" s="15">
        <f>'[1]янв'!O238*2+'[1]март'!O238*4+'[1]июль'!O238*6</f>
        <v>1993.77</v>
      </c>
      <c r="P237" s="1" t="s">
        <v>166</v>
      </c>
      <c r="Q237" s="63"/>
      <c r="R237" s="53">
        <f>O82+O87+O129+O92</f>
        <v>6073.58</v>
      </c>
    </row>
    <row r="238" spans="15:17" ht="15.75" customHeight="1" hidden="1">
      <c r="O238" s="15">
        <f>'[1]янв'!O239*2+'[1]март'!O239*4+'[1]июль'!O239*6</f>
        <v>4203.452</v>
      </c>
      <c r="P238" s="1" t="s">
        <v>167</v>
      </c>
      <c r="Q238" s="63"/>
    </row>
    <row r="239" spans="15:17" ht="15.75" customHeight="1" hidden="1">
      <c r="O239" s="15">
        <f>'[1]янв'!O240*2+'[1]март'!O240*4+'[1]июль'!O240*6</f>
        <v>0</v>
      </c>
      <c r="Q239" s="63"/>
    </row>
    <row r="240" spans="15:18" ht="15.75" customHeight="1" hidden="1">
      <c r="O240" s="15">
        <f>'[1]янв'!O241*2+'[1]март'!O241*4+'[1]июль'!O241*6</f>
        <v>8826.486</v>
      </c>
      <c r="P240" s="54" t="s">
        <v>168</v>
      </c>
      <c r="Q240" s="63"/>
      <c r="R240" s="54"/>
    </row>
    <row r="241" spans="15:17" ht="15.75" customHeight="1" hidden="1">
      <c r="O241" s="15">
        <f>'[1]янв'!O242*2+'[1]март'!O242*4+'[1]июль'!O242*6</f>
        <v>2028.067508</v>
      </c>
      <c r="P241" s="53" t="s">
        <v>166</v>
      </c>
      <c r="Q241" s="63"/>
    </row>
    <row r="242" spans="15:17" ht="15.75" customHeight="1" hidden="1">
      <c r="O242" s="15">
        <f>'[1]янв'!O243*2+'[1]март'!O243*4+'[1]июль'!O243*6</f>
        <v>0</v>
      </c>
      <c r="Q242" s="63"/>
    </row>
    <row r="243" spans="15:18" ht="15.75" customHeight="1" hidden="1">
      <c r="O243" s="15">
        <f>'[1]янв'!O244*2+'[1]март'!O244*4+'[1]июль'!O244*6</f>
        <v>1691.694</v>
      </c>
      <c r="P243" s="1" t="s">
        <v>169</v>
      </c>
      <c r="Q243" s="63"/>
      <c r="R243" s="53"/>
    </row>
    <row r="244" spans="15:18" ht="15.75" customHeight="1" hidden="1">
      <c r="O244" s="15">
        <f>'[1]янв'!O245*2+'[1]март'!O245*4+'[1]июль'!O245*6</f>
        <v>8826.486</v>
      </c>
      <c r="P244" s="53" t="s">
        <v>165</v>
      </c>
      <c r="Q244" s="63"/>
      <c r="R244" s="53"/>
    </row>
    <row r="245" spans="15:17" ht="15.75" customHeight="1" hidden="1">
      <c r="O245" s="15">
        <f>'[1]янв'!O246*2+'[1]март'!O246*4+'[1]июль'!O246*6</f>
        <v>2022.6480000000001</v>
      </c>
      <c r="P245" s="1" t="s">
        <v>166</v>
      </c>
      <c r="Q245" s="63"/>
    </row>
    <row r="246" spans="15:18" ht="15.75" customHeight="1" hidden="1">
      <c r="O246" s="15">
        <f>'[1]янв'!O247*2+'[1]март'!O247*4+'[1]июль'!O247*6</f>
        <v>6073.58</v>
      </c>
      <c r="Q246" s="63"/>
      <c r="R246" s="55"/>
    </row>
    <row r="247" spans="15:18" ht="15.75" customHeight="1" hidden="1">
      <c r="O247" s="15">
        <f>'[1]янв'!O248*2+'[1]март'!O248*4+'[1]июль'!O248*6</f>
        <v>1431.432</v>
      </c>
      <c r="P247" s="53"/>
      <c r="Q247" s="63"/>
      <c r="R247" s="55"/>
    </row>
    <row r="248" spans="15:18" ht="15.75" customHeight="1" hidden="1">
      <c r="O248" s="15">
        <f>'[1]янв'!O249*2+'[1]март'!O249*4+'[1]июль'!O249*6</f>
        <v>4379.674</v>
      </c>
      <c r="P248" s="1" t="s">
        <v>169</v>
      </c>
      <c r="Q248" s="63"/>
      <c r="R248" s="55"/>
    </row>
    <row r="249" spans="15:17" ht="15.75" customHeight="1" hidden="1">
      <c r="O249" s="15">
        <f>'[1]янв'!O250*2+'[1]март'!O250*4+'[1]июль'!O250*6</f>
        <v>8826.486</v>
      </c>
      <c r="Q249" s="63"/>
    </row>
    <row r="250" spans="15:18" ht="15.75" customHeight="1" hidden="1">
      <c r="O250" s="15">
        <f>'[1]янв'!O251*2+'[1]март'!O251*4+'[1]июль'!O251*6</f>
        <v>2028.067508</v>
      </c>
      <c r="Q250" s="63"/>
      <c r="R250" s="53"/>
    </row>
    <row r="251" spans="15:17" ht="15.75" customHeight="1" hidden="1">
      <c r="O251" s="15">
        <f>'[1]янв'!O252*2+'[1]март'!O252*4+'[1]июль'!O252*6</f>
        <v>0</v>
      </c>
      <c r="Q251" s="63"/>
    </row>
    <row r="252" spans="15:17" ht="15.75" customHeight="1" hidden="1">
      <c r="O252" s="15">
        <f>'[1]янв'!O253*2+'[1]март'!O253*4+'[1]июль'!O253*6</f>
        <v>3430.666</v>
      </c>
      <c r="P252" s="53" t="s">
        <v>170</v>
      </c>
      <c r="Q252" s="63"/>
    </row>
    <row r="253" spans="15:18" ht="15.75" customHeight="1" hidden="1">
      <c r="O253" s="15">
        <f>'[1]янв'!O254*2+'[1]март'!O254*4+'[1]июль'!O254*6</f>
        <v>772.7860000000001</v>
      </c>
      <c r="P253" s="1" t="s">
        <v>171</v>
      </c>
      <c r="Q253" s="63"/>
      <c r="R253" s="1">
        <v>56.185</v>
      </c>
    </row>
    <row r="254" spans="15:18" ht="15.75" customHeight="1" hidden="1">
      <c r="O254" s="15">
        <f>'[1]янв'!O255*2+'[1]март'!O255*4+'[1]июль'!O255*6</f>
        <v>4203.452</v>
      </c>
      <c r="Q254" s="63"/>
      <c r="R254" s="53">
        <f>O253-R253</f>
        <v>716.6010000000001</v>
      </c>
    </row>
    <row r="255" spans="15:17" ht="15.75" customHeight="1" hidden="1">
      <c r="O255" s="15">
        <f>'[1]янв'!O256*2+'[1]март'!O256*4+'[1]июль'!O256*6</f>
        <v>1700.328</v>
      </c>
      <c r="Q255" s="63"/>
    </row>
    <row r="256" spans="15:17" ht="15.75" customHeight="1" hidden="1">
      <c r="O256" s="75">
        <f>'[1]янв'!O257*2+'[1]март'!O257*4+'[1]июль'!O257*6</f>
        <v>-2503.124</v>
      </c>
      <c r="Q256" s="76"/>
    </row>
    <row r="258" spans="1:17" ht="15.75" customHeight="1">
      <c r="A258" s="69" t="s">
        <v>175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70"/>
      <c r="P258" s="12"/>
      <c r="Q258" s="71">
        <v>3.76</v>
      </c>
    </row>
    <row r="259" ht="15.75" customHeight="1">
      <c r="O259" s="53"/>
    </row>
    <row r="260" spans="1:20" ht="15.75" customHeight="1" hidden="1">
      <c r="A260" s="17" t="s">
        <v>111</v>
      </c>
      <c r="Q260" s="71"/>
      <c r="T260" t="e">
        <f>#REF!*T2</f>
        <v>#REF!</v>
      </c>
    </row>
    <row r="261" spans="1:17" ht="15.75" customHeight="1" hidden="1">
      <c r="A261" s="19" t="s">
        <v>112</v>
      </c>
      <c r="Q261" s="71"/>
    </row>
    <row r="262" spans="1:17" ht="15.75" customHeight="1" hidden="1">
      <c r="A262" s="19" t="s">
        <v>113</v>
      </c>
      <c r="Q262" s="71"/>
    </row>
    <row r="263" spans="1:17" ht="15.75" customHeight="1" hidden="1">
      <c r="A263" s="19" t="s">
        <v>114</v>
      </c>
      <c r="Q263" s="71"/>
    </row>
    <row r="264" spans="1:17" ht="15.75" customHeight="1" hidden="1">
      <c r="A264" s="19" t="s">
        <v>115</v>
      </c>
      <c r="Q264" s="71"/>
    </row>
    <row r="265" spans="1:17" ht="15.75" customHeight="1" hidden="1">
      <c r="A265" s="19" t="s">
        <v>116</v>
      </c>
      <c r="Q265" s="71"/>
    </row>
    <row r="266" spans="1:17" ht="15.75" customHeight="1" hidden="1">
      <c r="A266" s="19" t="s">
        <v>117</v>
      </c>
      <c r="Q266" s="71"/>
    </row>
    <row r="267" spans="1:17" ht="15.75" customHeight="1" hidden="1">
      <c r="A267" s="19" t="s">
        <v>118</v>
      </c>
      <c r="Q267" s="71"/>
    </row>
    <row r="268" spans="1:17" ht="15.75" customHeight="1" hidden="1">
      <c r="A268" s="19" t="s">
        <v>119</v>
      </c>
      <c r="Q268" s="71"/>
    </row>
    <row r="269" spans="1:17" ht="15.75" customHeight="1" hidden="1">
      <c r="A269" s="19" t="s">
        <v>120</v>
      </c>
      <c r="Q269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2021-02-09T14:29:56Z</dcterms:modified>
  <cp:category/>
  <cp:version/>
  <cp:contentType/>
  <cp:contentStatus/>
</cp:coreProperties>
</file>