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<sst xmlns="http://schemas.openxmlformats.org/spreadsheetml/2006/main" count="284" uniqueCount="120">
  <si>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</si>
  <si>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</si>
  <si>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</si>
  <si>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</si>
  <si>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</si>
  <si>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</si>
  <si>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</si>
  <si>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</si>
  <si>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</si>
  <si>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</si>
  <si>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</si>
  <si>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</si>
  <si>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</si>
  <si>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</si>
  <si>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</si>
  <si>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</si>
  <si>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</si>
  <si>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</si>
  <si>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</si>
  <si>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</si>
  <si>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</si>
  <si>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</si>
  <si>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</si>
  <si>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</si>
  <si>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</si>
  <si>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</si>
  <si>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</si>
  <si>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</si>
  <si>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</si>
  <si>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</si>
  <si>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</si>
  <si>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</si>
  <si>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</si>
  <si>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</si>
  <si>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</si>
  <si>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</si>
  <si>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</si>
  <si>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</si>
  <si>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</si>
  <si>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</si>
  <si>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</si>
  <si>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</si>
  <si>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</si>
  <si>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</si>
  <si>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</si>
  <si>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</si>
  <si>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</si>
  <si>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</si>
  <si>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</si>
  <si>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</si>
  <si>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</si>
  <si>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</si>
  <si>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</si>
  <si>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</si>
  <si>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</si>
  <si>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</si>
  <si>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</si>
  <si>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</si>
  <si>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</si>
  <si>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</si>
  <si>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</si>
  <si>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</si>
  <si>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</si>
  <si>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</si>
  <si>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</si>
  <si>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</si>
  <si>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</si>
  <si>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</si>
  <si>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</si>
  <si>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</si>
  <si>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</si>
  <si>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</si>
  <si>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</si>
  <si>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</si>
  <si>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</si>
  <si>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</si>
  <si>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</si>
  <si>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</si>
  <si>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</si>
  <si>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</si>
  <si>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</si>
  <si>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</si>
  <si>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</si>
  <si>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</si>
  <si>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</si>
  <si>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</si>
  <si>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</si>
  <si>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</si>
  <si>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</si>
  <si>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</si>
  <si>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</si>
  <si>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</si>
  <si>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</si>
  <si>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</si>
  <si>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</si>
  <si>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</si>
  <si>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</si>
  <si>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</si>
  <si>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</si>
  <si>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</si>
  <si>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</si>
  <si>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</si>
  <si>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</si>
  <si>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</si>
  <si>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</si>
  <si>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</si>
  <si>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</si>
  <si>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</si>
  <si>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</si>
  <si>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</si>
  <si>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</si>
  <si>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</si>
  <si>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</si>
  <si>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</si>
  <si>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</si>
  <si>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</si>
  <si>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</si>
  <si>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 xml:space="preserve">      Электроэнергия (ОДН), норматив, кВт/м2</t>
  </si>
  <si>
    <t>Тариф на содержание жилья по МКД № 3 по пер Василковый с 01.11.2020.по 01.11.2021.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</si>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</sst>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E3">
            <v>1083.1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8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R102" sqref="R10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2" width="0" style="0" hidden="1" customWidth="1"/>
  </cols>
  <sheetData>
    <row r="1" spans="1:19" ht="32.25" customHeight="1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69">
        <f>'[2]ноябрь'!$AE$3</f>
        <v>1083.1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3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6">
        <f>R80+R85+R95+R101+R110+R111+R90</f>
        <v>15.709443479293249</v>
      </c>
      <c r="S79" s="18">
        <f>S80+S85+S90+S95+S101+S110+S111+S115</f>
        <v>1367.936</v>
      </c>
      <c r="T79" s="68">
        <f>R79*$T$3*6/1000</f>
        <v>102.0893893945351</v>
      </c>
      <c r="W79" s="70"/>
    </row>
    <row r="80" spans="1:23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1">
        <f>SUM(R81:R84)</f>
        <v>0.4556378953100635</v>
      </c>
      <c r="S80" s="18">
        <f>'[1]янв'!T80*2+'[1]март'!T80*4+'[1]июль'!T80*6</f>
        <v>169.022</v>
      </c>
      <c r="T80" s="68">
        <f aca="true" t="shared" si="19" ref="T80:T142">R80*$T$3*6/1000</f>
        <v>2.9610084264619783</v>
      </c>
      <c r="W80" s="70"/>
    </row>
    <row r="81" spans="1:23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2">
        <v>0.14</v>
      </c>
      <c r="S81" s="26">
        <f>'[1]янв'!T81*2+'[1]март'!T81*4+'[1]июль'!T81*6</f>
        <v>6.28</v>
      </c>
      <c r="T81" s="68">
        <f t="shared" si="19"/>
        <v>0.9098040000000001</v>
      </c>
      <c r="W81" s="70"/>
    </row>
    <row r="82" spans="1:23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2">
        <v>0.12116297446760685</v>
      </c>
      <c r="S82" s="26">
        <f>'[1]янв'!T82*2+'[1]март'!T82*4+'[1]июль'!T82*6</f>
        <v>30.146</v>
      </c>
      <c r="T82" s="68">
        <f t="shared" si="19"/>
        <v>0.7873897058751897</v>
      </c>
      <c r="W82" s="70"/>
    </row>
    <row r="83" spans="1:23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2">
        <v>0.024474920842456588</v>
      </c>
      <c r="S83" s="26">
        <f>'[1]янв'!T83*2+'[1]март'!T83*4+'[1]июль'!T83*6</f>
        <v>6.066</v>
      </c>
      <c r="T83" s="68">
        <f t="shared" si="19"/>
        <v>0.15905272058678835</v>
      </c>
      <c r="W83" s="70"/>
    </row>
    <row r="84" spans="1:23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2">
        <v>0.17</v>
      </c>
      <c r="S84" s="26">
        <f>'[1]янв'!T84*2+'[1]март'!T84*4+'[1]июль'!T84*6</f>
        <v>126.53</v>
      </c>
      <c r="T84" s="68">
        <f t="shared" si="19"/>
        <v>1.1047620000000002</v>
      </c>
      <c r="W84" s="70"/>
    </row>
    <row r="85" spans="1:23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1">
        <v>1.5952776489018026</v>
      </c>
      <c r="S85" s="18">
        <f>'[1]янв'!T85*2+'[1]март'!T85*4+'[1]июль'!T85*6</f>
        <v>140.35</v>
      </c>
      <c r="T85" s="68">
        <f t="shared" si="19"/>
        <v>10.367071329153253</v>
      </c>
      <c r="W85" s="70"/>
    </row>
    <row r="86" spans="1:23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73">
        <v>0.6939333992235664</v>
      </c>
      <c r="S86" s="62">
        <f>'[1]янв'!T86*2+'[1]март'!T86*4+'[1]июль'!T86*6</f>
        <v>55.972</v>
      </c>
      <c r="T86" s="68">
        <f t="shared" si="19"/>
        <v>4.509595588194268</v>
      </c>
      <c r="W86" s="70"/>
    </row>
    <row r="87" spans="1:23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2">
        <v>0.6585771621683009</v>
      </c>
      <c r="S87" s="18">
        <f>'[1]янв'!T87*2+'[1]март'!T87*4+'[1]июль'!T87*6</f>
        <v>50.245999999999995</v>
      </c>
      <c r="T87" s="68">
        <f t="shared" si="19"/>
        <v>4.27982954606692</v>
      </c>
      <c r="W87" s="70"/>
    </row>
    <row r="88" spans="1:23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2">
        <v>0.1326189289030203</v>
      </c>
      <c r="S88" s="18">
        <f>'[1]янв'!T88*2+'[1]март'!T88*4+'[1]июль'!T88*6</f>
        <v>10.102</v>
      </c>
      <c r="T88" s="68">
        <f t="shared" si="19"/>
        <v>0.8618373713691676</v>
      </c>
      <c r="W88" s="70"/>
    </row>
    <row r="89" spans="1:23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2">
        <v>0.11014815860691532</v>
      </c>
      <c r="S89" s="18">
        <f>'[1]янв'!T89*2+'[1]март'!T89*4+'[1]июль'!T89*6</f>
        <v>24.03</v>
      </c>
      <c r="T89" s="68">
        <f t="shared" si="19"/>
        <v>0.7158088235228999</v>
      </c>
      <c r="W89" s="70"/>
    </row>
    <row r="90" spans="1:23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1">
        <v>8.848102584543033</v>
      </c>
      <c r="S90" s="18">
        <f>'[1]янв'!T90*2+'[1]март'!T90*4+'[1]июль'!T90*6</f>
        <v>573.612</v>
      </c>
      <c r="T90" s="68">
        <f t="shared" si="19"/>
        <v>57.500279455911354</v>
      </c>
      <c r="W90" s="70"/>
    </row>
    <row r="91" spans="1:23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2">
        <v>0.7820519261090988</v>
      </c>
      <c r="S91" s="26">
        <f>'[1]янв'!T91*2+'[1]март'!T91*4+'[1]июль'!T91*6</f>
        <v>69.68</v>
      </c>
      <c r="T91" s="68">
        <f t="shared" si="19"/>
        <v>5.082242647012588</v>
      </c>
      <c r="W91" s="70"/>
    </row>
    <row r="92" spans="1:23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2">
        <v>6.741067306743218</v>
      </c>
      <c r="S92" s="26">
        <f>'[1]янв'!T92*2+'[1]март'!T92*4+'[1]июль'!T92*6</f>
        <v>362.262</v>
      </c>
      <c r="T92" s="68">
        <f t="shared" si="19"/>
        <v>43.807499999601475</v>
      </c>
      <c r="W92" s="70"/>
    </row>
    <row r="93" spans="1:23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2">
        <v>1.2156911663110512</v>
      </c>
      <c r="S93" s="26">
        <f>'[1]янв'!T93*2+'[1]март'!T93*4+'[1]июль'!T93*6</f>
        <v>72.868</v>
      </c>
      <c r="T93" s="68">
        <f t="shared" si="19"/>
        <v>7.900290613388997</v>
      </c>
      <c r="W93" s="70"/>
    </row>
    <row r="94" spans="1:23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2">
        <v>0.1092921853796651</v>
      </c>
      <c r="S94" s="26">
        <f>'[1]янв'!T94*2+'[1]март'!T94*4+'[1]июль'!T94*6</f>
        <v>68.802</v>
      </c>
      <c r="T94" s="68">
        <f t="shared" si="19"/>
        <v>0.7102461959082916</v>
      </c>
      <c r="W94" s="70"/>
    </row>
    <row r="95" spans="1:23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1">
        <v>3.4194075693969976</v>
      </c>
      <c r="S95" s="18">
        <f>'[1]янв'!T96*2+'[1]март'!T96*4+'[1]июль'!T96*6</f>
        <v>272.534</v>
      </c>
      <c r="T95" s="68">
        <f t="shared" si="19"/>
        <v>22.221362030483323</v>
      </c>
      <c r="W95" s="70"/>
    </row>
    <row r="96" spans="1:23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2">
        <v>2.4895485578278924</v>
      </c>
      <c r="S96" s="26">
        <f>'[1]янв'!T97*2+'[1]март'!T97*4+'[1]июль'!T97*6</f>
        <v>197.00799999999998</v>
      </c>
      <c r="T96" s="68">
        <f t="shared" si="19"/>
        <v>16.17858025790034</v>
      </c>
      <c r="W96" s="70"/>
    </row>
    <row r="97" spans="1:23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2">
        <v>0.49913575235680957</v>
      </c>
      <c r="S97" s="26">
        <f>'[1]янв'!T98*2+'[1]март'!T98*4+'[1]июль'!T98*6</f>
        <v>39.58</v>
      </c>
      <c r="T97" s="68">
        <f t="shared" si="19"/>
        <v>3.243683600265962</v>
      </c>
      <c r="W97" s="70"/>
    </row>
    <row r="98" spans="1:23" ht="29.25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2">
        <v>0.196607070067705</v>
      </c>
      <c r="S98" s="26">
        <f>'[1]янв'!T99*2+'[1]март'!T99*4+'[1]июль'!T99*6</f>
        <v>12.733999999999998</v>
      </c>
      <c r="T98" s="68">
        <f t="shared" si="19"/>
        <v>1.2776707055419876</v>
      </c>
      <c r="W98" s="70"/>
    </row>
    <row r="99" spans="1:23" ht="29.2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2">
        <v>0.03814025878348051</v>
      </c>
      <c r="S99" s="26">
        <f>'[1]янв'!T100*2+'[1]март'!T100*4+'[1]июль'!T100*6</f>
        <v>12.687999999999999</v>
      </c>
      <c r="T99" s="68">
        <f t="shared" si="19"/>
        <v>0.24785828573032642</v>
      </c>
      <c r="W99" s="70"/>
    </row>
    <row r="100" spans="1:23" ht="29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2">
        <v>0.19597593036110997</v>
      </c>
      <c r="S100" s="26">
        <f>'[1]янв'!T101*2+'[1]март'!T101*4+'[1]июль'!T101*6</f>
        <v>10.524000000000001</v>
      </c>
      <c r="T100" s="68">
        <f t="shared" si="19"/>
        <v>1.273569181044709</v>
      </c>
      <c r="W100" s="70"/>
    </row>
    <row r="101" spans="1:23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1">
        <f>R102+R103+R104+R107+R108+R109</f>
        <v>0.8281136924247259</v>
      </c>
      <c r="S101" s="18">
        <f>'[1]янв'!T102*2+'[1]март'!T102*4+'[1]июль'!T102*6</f>
        <v>76.61599999999999</v>
      </c>
      <c r="T101" s="68">
        <f t="shared" si="19"/>
        <v>5.381579641591323</v>
      </c>
      <c r="W101" s="70"/>
    </row>
    <row r="102" spans="1:23" ht="15.75" customHeight="1">
      <c r="A102" s="22" t="s">
        <v>119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2">
        <v>0.25</v>
      </c>
      <c r="S102" s="26">
        <f>'[1]янв'!T103*2+'[1]март'!T103*4+'[1]июль'!T103*6</f>
        <v>23.412</v>
      </c>
      <c r="T102" s="68">
        <f t="shared" si="19"/>
        <v>1.62465</v>
      </c>
      <c r="W102" s="70"/>
    </row>
    <row r="103" spans="1:23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2">
        <v>0.28554490027769636</v>
      </c>
      <c r="S103" s="26">
        <f>'[1]янв'!T105*2+'[1]март'!T105*4+'[1]июль'!T105*6</f>
        <v>31.118000000000002</v>
      </c>
      <c r="T103" s="68">
        <f t="shared" si="19"/>
        <v>1.8556420889446374</v>
      </c>
      <c r="W103" s="70"/>
    </row>
    <row r="104" spans="1:23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2">
        <v>0.08870671805249321</v>
      </c>
      <c r="S104" s="26">
        <f>'[1]янв'!T106*2+'[1]март'!T106*4+'[1]июль'!T106*6</f>
        <v>2.4800000000000004</v>
      </c>
      <c r="T104" s="68">
        <f t="shared" si="19"/>
        <v>0.5764694779359323</v>
      </c>
      <c r="W104" s="70"/>
    </row>
    <row r="105" spans="1:23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2">
        <v>0.07379926626663326</v>
      </c>
      <c r="S105" s="26">
        <f>'[1]янв'!T107*2+'[1]март'!T107*4+'[1]июль'!T107*6</f>
        <v>2.058</v>
      </c>
      <c r="T105" s="68">
        <f t="shared" si="19"/>
        <v>0.4795919117603429</v>
      </c>
      <c r="W105" s="70"/>
    </row>
    <row r="106" spans="1:23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2">
        <v>0.014907451785859921</v>
      </c>
      <c r="S106" s="26">
        <f>'[1]янв'!T108*2+'[1]март'!T108*4+'[1]июль'!T108*6</f>
        <v>0.422</v>
      </c>
      <c r="T106" s="68">
        <f t="shared" si="19"/>
        <v>0.09687756617558926</v>
      </c>
      <c r="W106" s="70"/>
    </row>
    <row r="107" spans="1:23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2">
        <v>0.0067536145279672895</v>
      </c>
      <c r="S107" s="26">
        <f>'[1]янв'!T109*2+'[1]март'!T109*4+'[1]июль'!T109*6</f>
        <v>0.33</v>
      </c>
      <c r="T107" s="68">
        <f t="shared" si="19"/>
        <v>0.043889039371448224</v>
      </c>
      <c r="W107" s="70"/>
    </row>
    <row r="108" spans="1:23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2">
        <v>0.0429010375168876</v>
      </c>
      <c r="S108" s="26">
        <f>'[1]янв'!T110*2+'[1]март'!T110*4+'[1]июль'!T110*6</f>
        <v>2.98</v>
      </c>
      <c r="T108" s="68">
        <f t="shared" si="19"/>
        <v>0.2787966824072457</v>
      </c>
      <c r="W108" s="70"/>
    </row>
    <row r="109" spans="1:23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2">
        <v>0.15420742204968146</v>
      </c>
      <c r="S109" s="26"/>
      <c r="T109" s="68">
        <f t="shared" si="19"/>
        <v>1.0021323529320598</v>
      </c>
      <c r="W109" s="70"/>
    </row>
    <row r="110" spans="1:23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1">
        <v>0.15420742204968146</v>
      </c>
      <c r="S110" s="18">
        <f>'[1]янв'!T111*2+'[1]март'!T111*4+'[1]июль'!T111*6</f>
        <v>15.406</v>
      </c>
      <c r="T110" s="68">
        <f t="shared" si="19"/>
        <v>1.0021323529320598</v>
      </c>
      <c r="W110" s="70"/>
    </row>
    <row r="111" spans="1:23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1">
        <v>0.4086966666669455</v>
      </c>
      <c r="S111" s="18">
        <f>'[1]янв'!T112*2+'[1]март'!T112*4+'[1]июль'!T112*6</f>
        <v>43.566</v>
      </c>
      <c r="T111" s="68">
        <f t="shared" si="19"/>
        <v>2.655956158001812</v>
      </c>
      <c r="W111" s="70"/>
    </row>
    <row r="112" spans="1:23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2">
        <v>0.2403452573249848</v>
      </c>
      <c r="S112" s="26">
        <f>'[1]янв'!T113*2+'[1]март'!T113*4+'[1]июль'!T113*6</f>
        <v>26.388</v>
      </c>
      <c r="T112" s="68">
        <f t="shared" si="19"/>
        <v>1.5619076892521462</v>
      </c>
      <c r="W112" s="70"/>
    </row>
    <row r="113" spans="1:23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2">
        <v>0.16326473722926255</v>
      </c>
      <c r="S113" s="26">
        <f>'[1]янв'!T114*2+'[1]март'!T114*4+'[1]июль'!T114*6</f>
        <v>16.896</v>
      </c>
      <c r="T113" s="68">
        <f t="shared" si="19"/>
        <v>1.0609922213580856</v>
      </c>
      <c r="W113" s="70"/>
    </row>
    <row r="114" spans="1:23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72">
        <v>0.005086672112698092</v>
      </c>
      <c r="S114" s="26">
        <f>'[1]янв'!T115*2+'[1]март'!T115*4+'[1]июль'!T115*6</f>
        <v>0.28200000000000003</v>
      </c>
      <c r="T114" s="68">
        <f t="shared" si="19"/>
        <v>0.033056247391579814</v>
      </c>
      <c r="W114" s="70"/>
    </row>
    <row r="115" spans="1:22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5">
        <v>1.28813</v>
      </c>
      <c r="S115" s="18">
        <f>'[1]янв'!T116*2+'[1]март'!T116*4+'[1]июль'!T116*6</f>
        <v>76.83</v>
      </c>
      <c r="T115" s="68">
        <f t="shared" si="19"/>
        <v>8.371041618</v>
      </c>
      <c r="V115" s="48">
        <v>2.341</v>
      </c>
    </row>
    <row r="116" spans="1:20" ht="15.75" customHeight="1" hidden="1">
      <c r="A116" s="49" t="s">
        <v>114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8">
        <f t="shared" si="19"/>
        <v>0</v>
      </c>
    </row>
    <row r="117" spans="1:20" ht="15.75" customHeight="1" hidden="1">
      <c r="A117" s="49" t="s">
        <v>114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8">
        <f t="shared" si="19"/>
        <v>0</v>
      </c>
    </row>
    <row r="118" spans="1:20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8">
        <f t="shared" si="19"/>
        <v>0</v>
      </c>
    </row>
    <row r="119" spans="1:20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8">
        <f t="shared" si="19"/>
        <v>0</v>
      </c>
    </row>
    <row r="120" spans="1:20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8">
        <f t="shared" si="19"/>
        <v>0</v>
      </c>
    </row>
    <row r="121" spans="1:20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8">
        <f t="shared" si="19"/>
        <v>0</v>
      </c>
    </row>
    <row r="122" spans="1:20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8">
        <f t="shared" si="19"/>
        <v>0</v>
      </c>
    </row>
    <row r="123" spans="1:20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8">
        <f t="shared" si="19"/>
        <v>0</v>
      </c>
    </row>
    <row r="124" spans="1:20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8">
        <f t="shared" si="19"/>
        <v>0</v>
      </c>
    </row>
    <row r="125" spans="1:20" ht="15.75" customHeight="1" hidden="1">
      <c r="A125" s="49" t="s">
        <v>114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8">
        <f t="shared" si="19"/>
        <v>0</v>
      </c>
    </row>
    <row r="126" spans="1:20" ht="15.75" customHeight="1" hidden="1">
      <c r="A126" s="49" t="s">
        <v>114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8">
        <f t="shared" si="19"/>
        <v>0</v>
      </c>
    </row>
    <row r="127" spans="1:20" ht="15.75" customHeight="1" hidden="1">
      <c r="A127" s="49" t="s">
        <v>114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8">
        <f t="shared" si="19"/>
        <v>0</v>
      </c>
    </row>
    <row r="128" spans="1:20" ht="15.75" customHeight="1" hidden="1">
      <c r="A128" s="4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8">
        <f t="shared" si="19"/>
        <v>0</v>
      </c>
    </row>
    <row r="129" spans="1:20" ht="15.75" customHeight="1" hidden="1">
      <c r="A129" s="49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8">
        <f t="shared" si="19"/>
        <v>0</v>
      </c>
    </row>
    <row r="130" spans="1:20" ht="15.75" customHeight="1" hidden="1">
      <c r="A130" s="49" t="s">
        <v>114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8">
        <f t="shared" si="19"/>
        <v>0</v>
      </c>
    </row>
    <row r="131" spans="1:20" ht="15.75" customHeight="1" hidden="1">
      <c r="A131" s="49" t="s">
        <v>114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8">
        <f t="shared" si="19"/>
        <v>0</v>
      </c>
    </row>
    <row r="132" spans="1:20" ht="15.75" customHeight="1" hidden="1">
      <c r="A132" s="49" t="s">
        <v>114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8">
        <f t="shared" si="19"/>
        <v>0</v>
      </c>
    </row>
    <row r="133" spans="1:20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8">
        <f t="shared" si="19"/>
        <v>0</v>
      </c>
    </row>
    <row r="134" spans="1:20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8">
        <f t="shared" si="19"/>
        <v>0</v>
      </c>
    </row>
    <row r="135" spans="1:20" ht="15.75" customHeight="1" hidden="1">
      <c r="A135" s="49" t="s">
        <v>114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8">
        <f t="shared" si="19"/>
        <v>0</v>
      </c>
    </row>
    <row r="136" spans="1:20" ht="15.75" customHeight="1" hidden="1">
      <c r="A136" s="49" t="s">
        <v>114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8">
        <f t="shared" si="19"/>
        <v>0</v>
      </c>
    </row>
    <row r="137" spans="1:20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8">
        <f t="shared" si="19"/>
        <v>0</v>
      </c>
    </row>
    <row r="138" spans="1:20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8">
        <f t="shared" si="19"/>
        <v>0</v>
      </c>
    </row>
    <row r="139" spans="1:20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8">
        <f t="shared" si="19"/>
        <v>0</v>
      </c>
    </row>
    <row r="140" spans="1:20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8">
        <f t="shared" si="19"/>
        <v>0</v>
      </c>
    </row>
    <row r="141" spans="1:20" ht="15.75" customHeight="1" hidden="1">
      <c r="A141" s="49" t="s">
        <v>114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8">
        <f t="shared" si="19"/>
        <v>0</v>
      </c>
    </row>
    <row r="142" spans="1:20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8">
        <f t="shared" si="19"/>
        <v>0</v>
      </c>
    </row>
    <row r="143" spans="1:20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8">
        <f aca="true" t="shared" si="31" ref="T143:T206">R143*$T$3*6/1000</f>
        <v>0</v>
      </c>
    </row>
    <row r="144" spans="1:20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8">
        <f t="shared" si="31"/>
        <v>0</v>
      </c>
    </row>
    <row r="145" spans="1:20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8">
        <f t="shared" si="31"/>
        <v>0</v>
      </c>
    </row>
    <row r="146" spans="1:20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8">
        <f t="shared" si="31"/>
        <v>0</v>
      </c>
    </row>
    <row r="147" spans="1:20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8">
        <f t="shared" si="31"/>
        <v>0</v>
      </c>
    </row>
    <row r="148" spans="1:20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8">
        <f t="shared" si="31"/>
        <v>0</v>
      </c>
    </row>
    <row r="149" spans="1:20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8">
        <f t="shared" si="31"/>
        <v>0</v>
      </c>
    </row>
    <row r="150" spans="1:20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8">
        <f t="shared" si="31"/>
        <v>0</v>
      </c>
    </row>
    <row r="151" spans="1:20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8">
        <f t="shared" si="31"/>
        <v>0</v>
      </c>
    </row>
    <row r="152" spans="1:20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8">
        <f t="shared" si="31"/>
        <v>0</v>
      </c>
    </row>
    <row r="153" spans="1:20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8">
        <f t="shared" si="31"/>
        <v>0</v>
      </c>
    </row>
    <row r="154" spans="1:20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8">
        <f t="shared" si="31"/>
        <v>0</v>
      </c>
    </row>
    <row r="155" spans="1:20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8">
        <f t="shared" si="31"/>
        <v>0</v>
      </c>
    </row>
    <row r="156" spans="1:20" ht="15.75" customHeight="1" hidden="1">
      <c r="A156" s="49" t="s">
        <v>114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8">
        <f t="shared" si="31"/>
        <v>0</v>
      </c>
    </row>
    <row r="157" spans="1:20" ht="15.75" customHeight="1" hidden="1">
      <c r="A157" s="49" t="s">
        <v>114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8">
        <f t="shared" si="31"/>
        <v>0</v>
      </c>
    </row>
    <row r="158" spans="1:20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8">
        <f t="shared" si="31"/>
        <v>0</v>
      </c>
    </row>
    <row r="159" spans="1:20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8">
        <f t="shared" si="31"/>
        <v>0</v>
      </c>
    </row>
    <row r="160" spans="1:20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8">
        <f t="shared" si="31"/>
        <v>0</v>
      </c>
    </row>
    <row r="161" spans="1:20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8">
        <f t="shared" si="31"/>
        <v>0</v>
      </c>
    </row>
    <row r="162" spans="1:20" ht="15.75" customHeight="1" hidden="1">
      <c r="A162" s="49" t="s">
        <v>114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8">
        <f t="shared" si="31"/>
        <v>0</v>
      </c>
    </row>
    <row r="163" spans="1:20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8">
        <f t="shared" si="31"/>
        <v>0</v>
      </c>
    </row>
    <row r="164" spans="1:20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8">
        <f t="shared" si="31"/>
        <v>0</v>
      </c>
    </row>
    <row r="165" spans="1:20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8">
        <f t="shared" si="31"/>
        <v>0</v>
      </c>
    </row>
    <row r="166" spans="1:20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8">
        <f t="shared" si="31"/>
        <v>0</v>
      </c>
    </row>
    <row r="167" spans="1:20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8">
        <f t="shared" si="31"/>
        <v>0</v>
      </c>
    </row>
    <row r="168" spans="1:20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8">
        <f t="shared" si="31"/>
        <v>0</v>
      </c>
    </row>
    <row r="169" spans="1:20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8">
        <f t="shared" si="31"/>
        <v>0</v>
      </c>
    </row>
    <row r="170" spans="1:20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8">
        <f t="shared" si="31"/>
        <v>0</v>
      </c>
    </row>
    <row r="171" spans="1:20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8">
        <f t="shared" si="31"/>
        <v>0</v>
      </c>
    </row>
    <row r="172" spans="1:20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8">
        <f t="shared" si="31"/>
        <v>0</v>
      </c>
    </row>
    <row r="173" spans="1:20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8">
        <f t="shared" si="31"/>
        <v>0</v>
      </c>
    </row>
    <row r="174" spans="1:20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8">
        <f t="shared" si="31"/>
        <v>0</v>
      </c>
    </row>
    <row r="175" spans="1:20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8">
        <f t="shared" si="31"/>
        <v>0</v>
      </c>
    </row>
    <row r="176" spans="1:20" ht="15.75" customHeight="1" hidden="1">
      <c r="A176" s="49" t="s">
        <v>114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8">
        <f t="shared" si="31"/>
        <v>0</v>
      </c>
    </row>
    <row r="177" spans="1:20" ht="15.75" customHeight="1" hidden="1">
      <c r="A177" s="49" t="s">
        <v>114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8">
        <f t="shared" si="31"/>
        <v>0</v>
      </c>
    </row>
    <row r="178" spans="1:20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8">
        <f t="shared" si="31"/>
        <v>0</v>
      </c>
    </row>
    <row r="179" spans="1:20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8">
        <f t="shared" si="31"/>
        <v>0</v>
      </c>
    </row>
    <row r="180" spans="1:20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8">
        <f t="shared" si="31"/>
        <v>0</v>
      </c>
    </row>
    <row r="181" spans="1:20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8">
        <f t="shared" si="31"/>
        <v>0</v>
      </c>
    </row>
    <row r="182" spans="1:20" ht="15.75" customHeight="1" hidden="1">
      <c r="A182" s="49" t="s">
        <v>114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8">
        <f t="shared" si="31"/>
        <v>0</v>
      </c>
    </row>
    <row r="183" spans="1:20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8">
        <f t="shared" si="31"/>
        <v>0</v>
      </c>
    </row>
    <row r="184" spans="1:20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8">
        <f t="shared" si="31"/>
        <v>0</v>
      </c>
    </row>
    <row r="185" spans="1:20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8">
        <f t="shared" si="31"/>
        <v>0</v>
      </c>
    </row>
    <row r="186" spans="1:20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8">
        <f t="shared" si="31"/>
        <v>0</v>
      </c>
    </row>
    <row r="187" spans="1:20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8">
        <f t="shared" si="31"/>
        <v>0</v>
      </c>
    </row>
    <row r="188" spans="1:20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8">
        <f t="shared" si="31"/>
        <v>0</v>
      </c>
    </row>
    <row r="189" spans="1:20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8">
        <f t="shared" si="31"/>
        <v>0</v>
      </c>
    </row>
    <row r="190" spans="1:20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8">
        <f t="shared" si="31"/>
        <v>0</v>
      </c>
    </row>
    <row r="191" spans="1:20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8">
        <f t="shared" si="31"/>
        <v>0</v>
      </c>
    </row>
    <row r="192" spans="1:20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8">
        <f t="shared" si="31"/>
        <v>0</v>
      </c>
    </row>
    <row r="193" spans="1:20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8">
        <f t="shared" si="31"/>
        <v>0</v>
      </c>
    </row>
    <row r="194" spans="1:20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8">
        <f t="shared" si="31"/>
        <v>0</v>
      </c>
    </row>
    <row r="195" spans="1:20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8">
        <f t="shared" si="31"/>
        <v>0</v>
      </c>
    </row>
    <row r="196" spans="1:20" ht="15.75" customHeight="1" hidden="1">
      <c r="A196" s="49" t="s">
        <v>114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8">
        <f t="shared" si="31"/>
        <v>0</v>
      </c>
    </row>
    <row r="197" spans="1:20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8">
        <f t="shared" si="31"/>
        <v>0</v>
      </c>
    </row>
    <row r="198" spans="1:20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8">
        <f t="shared" si="31"/>
        <v>0</v>
      </c>
    </row>
    <row r="199" spans="1:20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8">
        <f t="shared" si="31"/>
        <v>0</v>
      </c>
    </row>
    <row r="200" spans="1:20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8">
        <f t="shared" si="31"/>
        <v>0</v>
      </c>
    </row>
    <row r="201" spans="1:20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8">
        <f t="shared" si="31"/>
        <v>0</v>
      </c>
    </row>
    <row r="202" spans="1:20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8">
        <f t="shared" si="31"/>
        <v>0</v>
      </c>
    </row>
    <row r="203" spans="1:20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8">
        <f t="shared" si="31"/>
        <v>0</v>
      </c>
    </row>
    <row r="204" spans="1:20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8">
        <f t="shared" si="31"/>
        <v>0</v>
      </c>
    </row>
    <row r="205" spans="1:20" ht="15.75" customHeight="1" hidden="1">
      <c r="A205" s="49" t="s">
        <v>114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8">
        <f t="shared" si="31"/>
        <v>0</v>
      </c>
    </row>
    <row r="206" spans="1:20" ht="15.75" customHeight="1" hidden="1">
      <c r="A206" s="49" t="s">
        <v>114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8">
        <f t="shared" si="31"/>
        <v>0</v>
      </c>
    </row>
    <row r="207" spans="1:20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8">
        <f aca="true" t="shared" si="41" ref="T207:T256">R207*$T$3*6/1000</f>
        <v>0</v>
      </c>
    </row>
    <row r="208" spans="1:20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8">
        <f t="shared" si="41"/>
        <v>0</v>
      </c>
    </row>
    <row r="209" spans="1:20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8">
        <f t="shared" si="41"/>
        <v>0</v>
      </c>
    </row>
    <row r="210" spans="1:20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8">
        <f t="shared" si="41"/>
        <v>0</v>
      </c>
    </row>
    <row r="211" spans="1:20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8">
        <f t="shared" si="41"/>
        <v>0</v>
      </c>
    </row>
    <row r="212" spans="1:20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8">
        <f t="shared" si="41"/>
        <v>0</v>
      </c>
    </row>
    <row r="213" spans="1:20" ht="15.75" customHeight="1" hidden="1">
      <c r="A213" s="49" t="s">
        <v>114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8">
        <f t="shared" si="41"/>
        <v>0</v>
      </c>
    </row>
    <row r="214" spans="1:20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8">
        <f t="shared" si="41"/>
        <v>0</v>
      </c>
    </row>
    <row r="215" spans="1:20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8">
        <f t="shared" si="41"/>
        <v>0</v>
      </c>
    </row>
    <row r="216" spans="1:20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8">
        <f t="shared" si="41"/>
        <v>0</v>
      </c>
    </row>
    <row r="217" spans="1:20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8">
        <f t="shared" si="41"/>
        <v>0</v>
      </c>
    </row>
    <row r="218" spans="1:20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8">
        <f t="shared" si="41"/>
        <v>0</v>
      </c>
    </row>
    <row r="219" spans="1:20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8">
        <f t="shared" si="41"/>
        <v>0</v>
      </c>
    </row>
    <row r="220" spans="1:20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8">
        <f t="shared" si="41"/>
        <v>0</v>
      </c>
    </row>
    <row r="221" spans="1:20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8">
        <f t="shared" si="41"/>
        <v>0</v>
      </c>
    </row>
    <row r="222" spans="1:20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8">
        <f t="shared" si="41"/>
        <v>0</v>
      </c>
    </row>
    <row r="223" spans="1:20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8">
        <f t="shared" si="41"/>
        <v>0</v>
      </c>
    </row>
    <row r="224" spans="1:20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8">
        <f t="shared" si="41"/>
        <v>0</v>
      </c>
    </row>
    <row r="225" spans="1:20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68">
        <f t="shared" si="41"/>
        <v>0</v>
      </c>
    </row>
    <row r="226" spans="1:20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8">
        <f t="shared" si="41"/>
        <v>0</v>
      </c>
    </row>
    <row r="227" spans="1:20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/>
      <c r="S227" s="55"/>
      <c r="T227" s="68">
        <f t="shared" si="41"/>
        <v>0</v>
      </c>
    </row>
    <row r="228" spans="1:20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T228" s="68">
        <f t="shared" si="41"/>
        <v>0</v>
      </c>
    </row>
    <row r="229" spans="1:20" ht="15.75" customHeight="1" hidden="1">
      <c r="A229" s="49" t="s">
        <v>114</v>
      </c>
      <c r="O229" s="18">
        <f>'[1]янв'!O230*2+'[1]март'!O230*4+'[1]июль'!O230*6</f>
        <v>2022.6480000000001</v>
      </c>
      <c r="T229" s="68">
        <f t="shared" si="41"/>
        <v>0</v>
      </c>
    </row>
    <row r="230" spans="1:20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T230" s="68">
        <f t="shared" si="41"/>
        <v>0</v>
      </c>
    </row>
    <row r="231" spans="1:20" ht="15.75" customHeight="1" hidden="1">
      <c r="A231" s="49" t="s">
        <v>114</v>
      </c>
      <c r="O231" s="18">
        <f>'[1]янв'!O232*2+'[1]март'!O232*4+'[1]июль'!O232*6</f>
        <v>0</v>
      </c>
      <c r="T231" s="68">
        <f t="shared" si="41"/>
        <v>0</v>
      </c>
    </row>
    <row r="232" spans="1:20" ht="15.75" customHeight="1" hidden="1">
      <c r="A232" s="49" t="s">
        <v>114</v>
      </c>
      <c r="O232" s="18">
        <f>'[1]янв'!O233*2+'[1]март'!O233*4+'[1]июль'!O233*6</f>
        <v>1368408</v>
      </c>
      <c r="T232" s="68">
        <f t="shared" si="41"/>
        <v>0</v>
      </c>
    </row>
    <row r="233" spans="1:20" ht="15.75" customHeight="1" hidden="1">
      <c r="A233" s="49" t="s">
        <v>114</v>
      </c>
      <c r="O233" s="18">
        <f>'[1]янв'!O234*2+'[1]март'!O234*4+'[1]июль'!O234*6</f>
        <v>971.3639999999999</v>
      </c>
      <c r="T233" s="68">
        <f t="shared" si="41"/>
        <v>0</v>
      </c>
    </row>
    <row r="234" spans="1:20" ht="15.75" customHeight="1" hidden="1">
      <c r="A234" s="49" t="s">
        <v>114</v>
      </c>
      <c r="O234" s="18">
        <f>'[1]янв'!O235*2+'[1]март'!O235*4+'[1]июль'!O235*6</f>
        <v>0</v>
      </c>
      <c r="T234" s="68">
        <f t="shared" si="41"/>
        <v>0</v>
      </c>
    </row>
    <row r="235" spans="1:20" ht="15.75" customHeight="1" hidden="1">
      <c r="A235" s="49" t="s">
        <v>114</v>
      </c>
      <c r="O235" s="18">
        <f>'[1]янв'!O236*2+'[1]март'!O236*4+'[1]июль'!O236*6</f>
        <v>0</v>
      </c>
      <c r="T235" s="68">
        <f t="shared" si="41"/>
        <v>0</v>
      </c>
    </row>
    <row r="236" spans="1:20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T236" s="68">
        <f t="shared" si="41"/>
        <v>0</v>
      </c>
    </row>
    <row r="237" spans="1:20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T237" s="68">
        <f t="shared" si="41"/>
        <v>0</v>
      </c>
    </row>
    <row r="238" spans="1:20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T238" s="68">
        <f t="shared" si="41"/>
        <v>0</v>
      </c>
    </row>
    <row r="239" spans="1:20" ht="15.75" customHeight="1" hidden="1">
      <c r="A239" s="49" t="s">
        <v>114</v>
      </c>
      <c r="O239" s="18">
        <f>'[1]янв'!O240*2+'[1]март'!O240*4+'[1]июль'!O240*6</f>
        <v>0</v>
      </c>
      <c r="T239" s="68">
        <f t="shared" si="41"/>
        <v>0</v>
      </c>
    </row>
    <row r="240" spans="1:20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/>
      <c r="S240" s="56"/>
      <c r="T240" s="68">
        <f t="shared" si="41"/>
        <v>0</v>
      </c>
    </row>
    <row r="241" spans="1:20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/>
      <c r="T241" s="68">
        <f t="shared" si="41"/>
        <v>0</v>
      </c>
    </row>
    <row r="242" spans="1:20" ht="15.75" customHeight="1" hidden="1">
      <c r="A242" s="49" t="s">
        <v>114</v>
      </c>
      <c r="O242" s="18">
        <f>'[1]янв'!O243*2+'[1]март'!O243*4+'[1]июль'!O243*6</f>
        <v>0</v>
      </c>
      <c r="T242" s="68">
        <f t="shared" si="41"/>
        <v>0</v>
      </c>
    </row>
    <row r="243" spans="1:20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T243" s="68">
        <f t="shared" si="41"/>
        <v>0</v>
      </c>
    </row>
    <row r="244" spans="1:20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T244" s="68">
        <f t="shared" si="41"/>
        <v>0</v>
      </c>
    </row>
    <row r="245" spans="1:20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T245" s="68">
        <f t="shared" si="41"/>
        <v>0</v>
      </c>
    </row>
    <row r="246" spans="1:20" ht="15.75" customHeight="1" hidden="1">
      <c r="A246" s="49" t="s">
        <v>114</v>
      </c>
      <c r="O246" s="18">
        <f>'[1]янв'!O247*2+'[1]март'!O247*4+'[1]июль'!O247*6</f>
        <v>6073.58</v>
      </c>
      <c r="T246" s="68">
        <f t="shared" si="41"/>
        <v>0</v>
      </c>
    </row>
    <row r="247" spans="1:20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T247" s="68">
        <f t="shared" si="41"/>
        <v>0</v>
      </c>
    </row>
    <row r="248" spans="1:20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T248" s="68">
        <f t="shared" si="41"/>
        <v>0</v>
      </c>
    </row>
    <row r="249" spans="1:20" ht="15.75" customHeight="1" hidden="1">
      <c r="A249" s="49" t="s">
        <v>114</v>
      </c>
      <c r="O249" s="18">
        <f>'[1]янв'!O250*2+'[1]март'!O250*4+'[1]июль'!O250*6</f>
        <v>8826.486</v>
      </c>
      <c r="T249" s="68">
        <f t="shared" si="41"/>
        <v>0</v>
      </c>
    </row>
    <row r="250" spans="1:20" ht="15.75" customHeight="1" hidden="1">
      <c r="A250" s="49" t="s">
        <v>114</v>
      </c>
      <c r="O250" s="18">
        <f>'[1]янв'!O251*2+'[1]март'!O251*4+'[1]июль'!O251*6</f>
        <v>2028.067508</v>
      </c>
      <c r="T250" s="68">
        <f t="shared" si="41"/>
        <v>0</v>
      </c>
    </row>
    <row r="251" spans="1:20" ht="15.75" customHeight="1" hidden="1">
      <c r="A251" s="49" t="s">
        <v>114</v>
      </c>
      <c r="O251" s="18">
        <f>'[1]янв'!O252*2+'[1]март'!O252*4+'[1]июль'!O252*6</f>
        <v>0</v>
      </c>
      <c r="T251" s="68">
        <f t="shared" si="41"/>
        <v>0</v>
      </c>
    </row>
    <row r="252" spans="1:20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T252" s="68">
        <f t="shared" si="41"/>
        <v>0</v>
      </c>
    </row>
    <row r="253" spans="1:20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T253" s="68">
        <f t="shared" si="41"/>
        <v>0</v>
      </c>
    </row>
    <row r="254" spans="1:20" ht="15.75" customHeight="1" hidden="1">
      <c r="A254" s="49" t="s">
        <v>114</v>
      </c>
      <c r="O254" s="18">
        <f>'[1]янв'!O255*2+'[1]март'!O255*4+'[1]июль'!O255*6</f>
        <v>4203.452</v>
      </c>
      <c r="T254" s="68">
        <f t="shared" si="41"/>
        <v>0</v>
      </c>
    </row>
    <row r="255" spans="1:20" ht="15.75" customHeight="1" hidden="1">
      <c r="A255" s="49" t="s">
        <v>114</v>
      </c>
      <c r="O255" s="18">
        <f>'[1]янв'!O256*2+'[1]март'!O256*4+'[1]июль'!O256*6</f>
        <v>1700.328</v>
      </c>
      <c r="T255" s="68">
        <f t="shared" si="41"/>
        <v>0</v>
      </c>
    </row>
    <row r="256" spans="1:20" ht="15.75" customHeight="1" hidden="1">
      <c r="A256" s="49" t="s">
        <v>114</v>
      </c>
      <c r="O256" s="18">
        <f>'[1]янв'!O257*2+'[1]март'!O257*4+'[1]июль'!O257*6</f>
        <v>-2503.124</v>
      </c>
      <c r="T256" s="68">
        <f t="shared" si="41"/>
        <v>0</v>
      </c>
    </row>
    <row r="257" ht="15.75" customHeight="1" hidden="1">
      <c r="O257" s="55">
        <f>O82+O87+O92+O96+O129</f>
        <v>8799.562</v>
      </c>
    </row>
    <row r="258" ht="15.75" customHeight="1" hidden="1">
      <c r="O258" s="55">
        <f>O83+O88+O93+O97+O130</f>
        <v>2022.6480000000001</v>
      </c>
    </row>
    <row r="259" ht="15.75" customHeight="1" hidden="1"/>
    <row r="260" ht="15.75" customHeight="1" hidden="1">
      <c r="O260" s="55">
        <f>O81+O91+O125+O126</f>
        <v>3430.666</v>
      </c>
    </row>
    <row r="261" spans="15:19" ht="15.75" customHeight="1" hidden="1">
      <c r="O261" s="55">
        <f>O91+O125+O126</f>
        <v>3400.7780000000002</v>
      </c>
      <c r="P261" s="55"/>
      <c r="Q261" s="55"/>
      <c r="R261" s="55"/>
      <c r="S261" s="55"/>
    </row>
    <row r="262" ht="15.75" customHeight="1" hidden="1">
      <c r="O262" s="55">
        <f>O86</f>
        <v>772.7860000000001</v>
      </c>
    </row>
    <row r="263" ht="15.75" customHeight="1" hidden="1">
      <c r="O263" s="55">
        <f>O82+O87+O92+O96+O129</f>
        <v>8799.562</v>
      </c>
    </row>
    <row r="264" ht="15.75" customHeight="1" hidden="1">
      <c r="O264" s="55">
        <f>O83+O88+O93+O97+O130</f>
        <v>2022.6480000000001</v>
      </c>
    </row>
    <row r="265" ht="15.75" customHeight="1" hidden="1">
      <c r="O265" s="55">
        <f>O81+O86+O91+O125+O126</f>
        <v>4203.452</v>
      </c>
    </row>
    <row r="266" ht="15.75" customHeight="1" hidden="1"/>
    <row r="267" spans="1:18" ht="15.75" customHeight="1">
      <c r="A267" s="65" t="s">
        <v>116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6"/>
      <c r="P267" s="14"/>
      <c r="Q267" s="67"/>
      <c r="R267" s="74">
        <v>3.76</v>
      </c>
    </row>
    <row r="268" ht="15.75" customHeight="1">
      <c r="O268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2021-02-09T14:29:29Z</dcterms:modified>
  <cp:category/>
  <cp:version/>
  <cp:contentType/>
  <cp:contentStatus/>
</cp:coreProperties>
</file>