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'2020'!$A$1:$S$134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<sst xmlns="http://schemas.openxmlformats.org/spreadsheetml/2006/main" count="253" uniqueCount="180">
  <si>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</si>
  <si>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</si>
  <si>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</si>
  <si>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</si>
  <si>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</si>
  <si>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</si>
  <si>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</si>
  <si>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</si>
  <si>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</si>
  <si>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</si>
  <si>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</si>
  <si>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</si>
  <si>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</si>
  <si>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</si>
  <si>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</si>
  <si>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</si>
  <si>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</si>
  <si>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</si>
  <si>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</si>
  <si>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</si>
  <si>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</si>
  <si>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</si>
  <si>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</si>
  <si>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</si>
  <si>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</si>
  <si>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</si>
  <si>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</si>
  <si>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</si>
  <si>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</si>
  <si>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</si>
  <si>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</si>
  <si>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</si>
  <si>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</si>
  <si>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</si>
  <si>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</si>
  <si>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</si>
  <si>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</si>
  <si>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</si>
  <si>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</si>
  <si>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</si>
  <si>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</si>
  <si>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</si>
  <si>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</si>
  <si>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</si>
  <si>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</si>
  <si>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</si>
  <si>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</si>
  <si>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</si>
  <si>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</si>
  <si>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</si>
  <si>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</si>
  <si>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</si>
  <si>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</si>
  <si>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</si>
  <si>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</si>
  <si>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</si>
  <si>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</si>
  <si>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</si>
  <si>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</si>
  <si>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</si>
  <si>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</si>
  <si>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</si>
  <si>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</si>
  <si>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</si>
  <si>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</si>
  <si>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</si>
  <si>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</si>
  <si>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</si>
  <si>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</si>
  <si>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</si>
  <si>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</si>
  <si>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</si>
  <si>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</si>
  <si>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</si>
  <si>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</si>
  <si>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</si>
  <si>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</si>
  <si>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</si>
  <si>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</si>
  <si>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</si>
  <si>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</si>
  <si>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</si>
  <si>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</si>
  <si>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</si>
  <si>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</si>
  <si>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</si>
  <si>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</si>
  <si>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</si>
  <si>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</si>
  <si>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</si>
  <si>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</si>
  <si>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</si>
  <si>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</si>
  <si>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</si>
  <si>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</si>
  <si>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</si>
  <si>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</si>
  <si>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</si>
  <si>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</si>
  <si>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</si>
  <si>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</si>
  <si>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</si>
  <si>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</si>
  <si>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</si>
  <si>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</si>
  <si>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</si>
  <si>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</si>
  <si>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</si>
  <si>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</si>
  <si>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</si>
  <si>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</si>
  <si>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</si>
  <si>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</si>
  <si>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</si>
  <si>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</si>
  <si>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</si>
  <si>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</si>
  <si>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</si>
  <si>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</si>
  <si>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</si>
  <si>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</si>
  <si>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</si>
  <si>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</si>
  <si>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</si>
  <si>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</si>
  <si>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</si>
  <si>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</si>
  <si>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</si>
  <si>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</si>
  <si>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</si>
  <si>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</si>
  <si>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</si>
  <si>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</si>
  <si>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</si>
  <si>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</si>
  <si>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</si>
  <si>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</si>
  <si>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</si>
  <si>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</si>
  <si>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</si>
  <si>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</si>
  <si>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</si>
  <si>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</si>
  <si>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</si>
  <si>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</si>
  <si>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</si>
  <si>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</si>
  <si>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</si>
  <si>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</si>
  <si>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</si>
  <si>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</si>
  <si>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</si>
  <si>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</si>
  <si>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</si>
  <si>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</si>
  <si>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</si>
  <si>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</si>
  <si>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</si>
  <si>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</si>
  <si>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</si>
  <si>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</si>
  <si>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</si>
  <si>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</si>
  <si>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</si>
  <si>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</si>
  <si>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</si>
  <si>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</si>
  <si>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</si>
  <si>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</si>
  <si>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</si>
  <si>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</si>
  <si>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t>освидетельствование лифтов</t>
  </si>
  <si>
    <t>тариф Г15</t>
  </si>
  <si>
    <t>тариф Г17</t>
  </si>
  <si>
    <t>руб./м2</t>
  </si>
  <si>
    <t>содержание лифта</t>
  </si>
  <si>
    <t xml:space="preserve">      Электроэнергия (ОДН), норматив, кВт/м2</t>
  </si>
  <si>
    <t>РРКЦ, банк</t>
  </si>
  <si>
    <t xml:space="preserve">        4.3. расходы по обслуживанию работников (канц. товары, повыш. квалификации, связь охрана труда и т.д.)</t>
  </si>
  <si>
    <t>Тариф на содержание жилья по МКД № 60а по пр. Б.Хмельницкого с 01.07.2021.по 01.07.2022.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</si>
</sst>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b/>
      <sz val="11"/>
      <color indexed="8"/>
      <name val="Calibri"/>
      <family val="0"/>
    </font>
    <font>
      <sz val="11"/>
      <name val="Calibri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5" fontId="7" fillId="34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5" fontId="9" fillId="3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5" borderId="10" xfId="0" applyNumberFormat="1" applyFont="1" applyFill="1" applyBorder="1" applyAlignment="1" applyProtection="1">
      <alignment horizontal="center"/>
      <protection/>
    </xf>
    <xf numFmtId="165" fontId="7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5" fontId="12" fillId="35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 horizontal="center"/>
      <protection/>
    </xf>
    <xf numFmtId="0" fontId="12" fillId="35" borderId="12" xfId="0" applyFont="1" applyFill="1" applyBorder="1" applyAlignment="1" applyProtection="1">
      <alignment horizontal="center"/>
      <protection/>
    </xf>
    <xf numFmtId="0" fontId="12" fillId="35" borderId="13" xfId="0" applyFont="1" applyFill="1" applyBorder="1" applyAlignment="1" applyProtection="1">
      <alignment horizontal="center"/>
      <protection/>
    </xf>
    <xf numFmtId="165" fontId="12" fillId="35" borderId="10" xfId="0" applyNumberFormat="1" applyFont="1" applyFill="1" applyBorder="1" applyAlignment="1" applyProtection="1">
      <alignment horizontal="center"/>
      <protection/>
    </xf>
    <xf numFmtId="165" fontId="14" fillId="33" borderId="10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165" fontId="13" fillId="34" borderId="11" xfId="0" applyNumberFormat="1" applyFont="1" applyFill="1" applyBorder="1" applyAlignment="1" applyProtection="1">
      <alignment/>
      <protection/>
    </xf>
    <xf numFmtId="165" fontId="13" fillId="34" borderId="12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64" fontId="13" fillId="34" borderId="10" xfId="0" applyNumberFormat="1" applyFont="1" applyFill="1" applyBorder="1" applyAlignment="1" applyProtection="1">
      <alignment/>
      <protection/>
    </xf>
    <xf numFmtId="165" fontId="13" fillId="34" borderId="10" xfId="0" applyNumberFormat="1" applyFont="1" applyFill="1" applyBorder="1" applyAlignment="1" applyProtection="1">
      <alignment/>
      <protection/>
    </xf>
    <xf numFmtId="0" fontId="13" fillId="36" borderId="10" xfId="0" applyFont="1" applyFill="1" applyBorder="1" applyAlignment="1" applyProtection="1">
      <alignment/>
      <protection/>
    </xf>
    <xf numFmtId="165" fontId="13" fillId="36" borderId="10" xfId="0" applyNumberFormat="1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165" fontId="12" fillId="35" borderId="11" xfId="0" applyNumberFormat="1" applyFont="1" applyFill="1" applyBorder="1" applyAlignment="1" applyProtection="1">
      <alignment/>
      <protection/>
    </xf>
    <xf numFmtId="165" fontId="12" fillId="35" borderId="12" xfId="0" applyNumberFormat="1" applyFont="1" applyFill="1" applyBorder="1" applyAlignment="1" applyProtection="1">
      <alignment/>
      <protection/>
    </xf>
    <xf numFmtId="165" fontId="12" fillId="35" borderId="14" xfId="0" applyNumberFormat="1" applyFont="1" applyFill="1" applyBorder="1" applyAlignment="1" applyProtection="1">
      <alignment/>
      <protection/>
    </xf>
    <xf numFmtId="165" fontId="12" fillId="34" borderId="10" xfId="0" applyNumberFormat="1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 wrapText="1"/>
      <protection/>
    </xf>
    <xf numFmtId="0" fontId="15" fillId="35" borderId="10" xfId="0" applyFont="1" applyFill="1" applyBorder="1" applyAlignment="1" applyProtection="1">
      <alignment/>
      <protection/>
    </xf>
    <xf numFmtId="165" fontId="13" fillId="36" borderId="11" xfId="0" applyNumberFormat="1" applyFont="1" applyFill="1" applyBorder="1" applyAlignment="1" applyProtection="1">
      <alignment/>
      <protection/>
    </xf>
    <xf numFmtId="165" fontId="13" fillId="36" borderId="12" xfId="0" applyNumberFormat="1" applyFont="1" applyFill="1" applyBorder="1" applyAlignment="1" applyProtection="1">
      <alignment/>
      <protection/>
    </xf>
    <xf numFmtId="165" fontId="13" fillId="36" borderId="14" xfId="0" applyNumberFormat="1" applyFont="1" applyFill="1" applyBorder="1" applyAlignment="1" applyProtection="1">
      <alignment/>
      <protection/>
    </xf>
    <xf numFmtId="0" fontId="16" fillId="37" borderId="10" xfId="0" applyFont="1" applyFill="1" applyBorder="1" applyAlignment="1" applyProtection="1">
      <alignment/>
      <protection/>
    </xf>
    <xf numFmtId="165" fontId="16" fillId="37" borderId="10" xfId="0" applyNumberFormat="1" applyFont="1" applyFill="1" applyBorder="1" applyAlignment="1" applyProtection="1">
      <alignment/>
      <protection/>
    </xf>
    <xf numFmtId="165" fontId="16" fillId="37" borderId="11" xfId="0" applyNumberFormat="1" applyFont="1" applyFill="1" applyBorder="1" applyAlignment="1" applyProtection="1">
      <alignment/>
      <protection/>
    </xf>
    <xf numFmtId="165" fontId="16" fillId="37" borderId="12" xfId="0" applyNumberFormat="1" applyFont="1" applyFill="1" applyBorder="1" applyAlignment="1" applyProtection="1">
      <alignment/>
      <protection/>
    </xf>
    <xf numFmtId="165" fontId="16" fillId="37" borderId="14" xfId="0" applyNumberFormat="1" applyFont="1" applyFill="1" applyBorder="1" applyAlignment="1" applyProtection="1">
      <alignment/>
      <protection/>
    </xf>
    <xf numFmtId="0" fontId="13" fillId="36" borderId="10" xfId="0" applyFont="1" applyFill="1" applyBorder="1" applyAlignment="1" applyProtection="1">
      <alignment wrapText="1"/>
      <protection/>
    </xf>
    <xf numFmtId="165" fontId="13" fillId="34" borderId="14" xfId="0" applyNumberFormat="1" applyFont="1" applyFill="1" applyBorder="1" applyAlignment="1" applyProtection="1">
      <alignment/>
      <protection/>
    </xf>
    <xf numFmtId="4" fontId="17" fillId="34" borderId="10" xfId="0" applyNumberFormat="1" applyFont="1" applyFill="1" applyBorder="1" applyAlignment="1" applyProtection="1">
      <alignment/>
      <protection/>
    </xf>
    <xf numFmtId="0" fontId="16" fillId="37" borderId="10" xfId="0" applyFont="1" applyFill="1" applyBorder="1" applyAlignment="1" applyProtection="1">
      <alignment wrapText="1"/>
      <protection/>
    </xf>
    <xf numFmtId="4" fontId="13" fillId="34" borderId="10" xfId="0" applyNumberFormat="1" applyFont="1" applyFill="1" applyBorder="1" applyAlignment="1" applyProtection="1">
      <alignment/>
      <protection/>
    </xf>
    <xf numFmtId="4" fontId="12" fillId="34" borderId="10" xfId="0" applyNumberFormat="1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 horizontal="left"/>
      <protection/>
    </xf>
    <xf numFmtId="165" fontId="12" fillId="35" borderId="10" xfId="0" applyNumberFormat="1" applyFont="1" applyFill="1" applyBorder="1" applyAlignment="1" applyProtection="1">
      <alignment horizontal="right"/>
      <protection/>
    </xf>
    <xf numFmtId="165" fontId="12" fillId="35" borderId="11" xfId="0" applyNumberFormat="1" applyFont="1" applyFill="1" applyBorder="1" applyAlignment="1" applyProtection="1">
      <alignment horizontal="right"/>
      <protection/>
    </xf>
    <xf numFmtId="165" fontId="12" fillId="35" borderId="12" xfId="0" applyNumberFormat="1" applyFont="1" applyFill="1" applyBorder="1" applyAlignment="1" applyProtection="1">
      <alignment horizontal="right"/>
      <protection/>
    </xf>
    <xf numFmtId="165" fontId="12" fillId="35" borderId="14" xfId="0" applyNumberFormat="1" applyFont="1" applyFill="1" applyBorder="1" applyAlignment="1" applyProtection="1">
      <alignment horizontal="right"/>
      <protection/>
    </xf>
    <xf numFmtId="165" fontId="13" fillId="34" borderId="10" xfId="0" applyNumberFormat="1" applyFont="1" applyFill="1" applyBorder="1" applyAlignment="1" applyProtection="1">
      <alignment horizontal="right"/>
      <protection/>
    </xf>
    <xf numFmtId="4" fontId="12" fillId="34" borderId="10" xfId="0" applyNumberFormat="1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wrapText="1"/>
      <protection/>
    </xf>
    <xf numFmtId="165" fontId="13" fillId="35" borderId="10" xfId="0" applyNumberFormat="1" applyFont="1" applyFill="1" applyBorder="1" applyAlignment="1" applyProtection="1">
      <alignment/>
      <protection/>
    </xf>
    <xf numFmtId="165" fontId="13" fillId="35" borderId="11" xfId="0" applyNumberFormat="1" applyFont="1" applyFill="1" applyBorder="1" applyAlignment="1" applyProtection="1">
      <alignment/>
      <protection/>
    </xf>
    <xf numFmtId="165" fontId="13" fillId="35" borderId="12" xfId="0" applyNumberFormat="1" applyFont="1" applyFill="1" applyBorder="1" applyAlignment="1" applyProtection="1">
      <alignment/>
      <protection/>
    </xf>
    <xf numFmtId="165" fontId="13" fillId="35" borderId="14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/>
      <protection/>
    </xf>
    <xf numFmtId="176" fontId="17" fillId="34" borderId="10" xfId="0" applyNumberFormat="1" applyFont="1" applyFill="1" applyBorder="1" applyAlignment="1" applyProtection="1">
      <alignment/>
      <protection/>
    </xf>
    <xf numFmtId="165" fontId="16" fillId="37" borderId="15" xfId="0" applyNumberFormat="1" applyFont="1" applyFill="1" applyBorder="1" applyAlignment="1" applyProtection="1">
      <alignment/>
      <protection/>
    </xf>
    <xf numFmtId="165" fontId="16" fillId="37" borderId="16" xfId="0" applyNumberFormat="1" applyFont="1" applyFill="1" applyBorder="1" applyAlignment="1" applyProtection="1">
      <alignment/>
      <protection/>
    </xf>
    <xf numFmtId="165" fontId="16" fillId="37" borderId="17" xfId="0" applyNumberFormat="1" applyFont="1" applyFill="1" applyBorder="1" applyAlignment="1" applyProtection="1">
      <alignment/>
      <protection/>
    </xf>
    <xf numFmtId="0" fontId="13" fillId="37" borderId="10" xfId="0" applyFont="1" applyFill="1" applyBorder="1" applyAlignment="1" applyProtection="1">
      <alignment/>
      <protection/>
    </xf>
    <xf numFmtId="165" fontId="16" fillId="37" borderId="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1" fontId="12" fillId="33" borderId="0" xfId="0" applyNumberFormat="1" applyFont="1" applyFill="1" applyAlignment="1" applyProtection="1">
      <alignment/>
      <protection/>
    </xf>
    <xf numFmtId="168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C3">
            <v>2300.6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8"/>
  <sheetViews>
    <sheetView tabSelected="1" view="pageBreakPreview" zoomScale="60" zoomScalePageLayoutView="0" workbookViewId="0" topLeftCell="A103">
      <pane xSplit="3310" topLeftCell="A1" activePane="topRight" state="split"/>
      <selection pane="topLeft" activeCell="A103" sqref="A103:IV103"/>
      <selection pane="topRight" activeCell="W268" sqref="W268"/>
    </sheetView>
  </sheetViews>
  <sheetFormatPr defaultColWidth="9.140625" defaultRowHeight="15.75" customHeight="1"/>
  <cols>
    <col min="1" max="1" width="48.140625" style="74" customWidth="1"/>
    <col min="2" max="14" width="11.57421875" style="74" hidden="1" customWidth="1"/>
    <col min="15" max="15" width="12.57421875" style="76" hidden="1" customWidth="1"/>
    <col min="16" max="17" width="11.421875" style="76" hidden="1" customWidth="1"/>
    <col min="18" max="18" width="11.421875" style="76" customWidth="1"/>
    <col min="19" max="19" width="11.421875" style="1" hidden="1" customWidth="1"/>
    <col min="20" max="20" width="0" style="0" hidden="1" customWidth="1"/>
  </cols>
  <sheetData>
    <row r="1" spans="1:19" ht="49.5" customHeight="1">
      <c r="A1" s="80" t="s">
        <v>179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customHeight="1">
      <c r="A2" s="17"/>
      <c r="B2" s="18" t="s">
        <v>0</v>
      </c>
      <c r="C2" s="19" t="s">
        <v>1</v>
      </c>
      <c r="D2" s="19" t="s">
        <v>2</v>
      </c>
      <c r="E2" s="19" t="s">
        <v>3</v>
      </c>
      <c r="F2" s="20" t="s">
        <v>3</v>
      </c>
      <c r="G2" s="21" t="s">
        <v>4</v>
      </c>
      <c r="H2" s="21" t="s">
        <v>5</v>
      </c>
      <c r="I2" s="21" t="s">
        <v>6</v>
      </c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19" t="s">
        <v>12</v>
      </c>
      <c r="P2" s="22" t="s">
        <v>13</v>
      </c>
      <c r="Q2" s="23" t="s">
        <v>172</v>
      </c>
      <c r="R2" s="23" t="s">
        <v>174</v>
      </c>
      <c r="S2" s="11" t="s">
        <v>173</v>
      </c>
    </row>
    <row r="3" spans="1:20" s="3" customFormat="1" ht="15.75" customHeight="1">
      <c r="A3" s="24"/>
      <c r="B3" s="25"/>
      <c r="C3" s="25"/>
      <c r="D3" s="25"/>
      <c r="E3" s="25"/>
      <c r="F3" s="26">
        <f aca="true" t="shared" si="0" ref="F3:N3">F5+F18+F43+F52+F71</f>
        <v>1186.3819999999998</v>
      </c>
      <c r="G3" s="27">
        <f t="shared" si="0"/>
        <v>1186.3819999999998</v>
      </c>
      <c r="H3" s="27">
        <f t="shared" si="0"/>
        <v>1186.3819999999998</v>
      </c>
      <c r="I3" s="27">
        <f t="shared" si="0"/>
        <v>1326.18</v>
      </c>
      <c r="J3" s="27">
        <f t="shared" si="0"/>
        <v>1326.18</v>
      </c>
      <c r="K3" s="27">
        <f t="shared" si="0"/>
        <v>1327.08</v>
      </c>
      <c r="L3" s="27">
        <f t="shared" si="0"/>
        <v>1326.18</v>
      </c>
      <c r="M3" s="27">
        <f t="shared" si="0"/>
        <v>1326.18</v>
      </c>
      <c r="N3" s="27">
        <f t="shared" si="0"/>
        <v>1326.18</v>
      </c>
      <c r="O3" s="28"/>
      <c r="P3" s="28">
        <v>8137.5</v>
      </c>
      <c r="Q3" s="28">
        <v>4992.8</v>
      </c>
      <c r="R3" s="28"/>
      <c r="S3" s="2">
        <v>8096.8</v>
      </c>
      <c r="T3" s="15">
        <f>'[2]ноябрь'!$AC$3</f>
        <v>2300.6</v>
      </c>
    </row>
    <row r="4" spans="1:19" s="5" customFormat="1" ht="15.75" customHeight="1" hidden="1" thickBot="1">
      <c r="A4" s="29" t="s">
        <v>14</v>
      </c>
      <c r="B4" s="30">
        <f>SUM(C3:N3)</f>
        <v>11517.126</v>
      </c>
      <c r="C4" s="30">
        <f>C5+C18+C43+C52+C71</f>
        <v>1186.3819999999998</v>
      </c>
      <c r="D4" s="30">
        <f>D5+D18+D43+D52+D71</f>
        <v>1186.3819999999998</v>
      </c>
      <c r="E4" s="30">
        <f aca="true" t="shared" si="1" ref="E4:N4">E5+E43+E71</f>
        <v>1221.57</v>
      </c>
      <c r="F4" s="30">
        <f t="shared" si="1"/>
        <v>1186.3819999999998</v>
      </c>
      <c r="G4" s="30">
        <f t="shared" si="1"/>
        <v>1186.3819999999998</v>
      </c>
      <c r="H4" s="30">
        <f t="shared" si="1"/>
        <v>1186.3819999999998</v>
      </c>
      <c r="I4" s="30">
        <f t="shared" si="1"/>
        <v>1326.18</v>
      </c>
      <c r="J4" s="30">
        <f t="shared" si="1"/>
        <v>1326.18</v>
      </c>
      <c r="K4" s="30">
        <f t="shared" si="1"/>
        <v>1327.08</v>
      </c>
      <c r="L4" s="30">
        <f t="shared" si="1"/>
        <v>1326.18</v>
      </c>
      <c r="M4" s="30">
        <f t="shared" si="1"/>
        <v>1326.18</v>
      </c>
      <c r="N4" s="30">
        <f t="shared" si="1"/>
        <v>1326.18</v>
      </c>
      <c r="O4" s="30">
        <f>'[1]янв'!O4*2+'[1]март'!O4*4+'[1]июль'!O4*6</f>
        <v>20661.704000000005</v>
      </c>
      <c r="P4" s="30">
        <f>P5+P43+P71</f>
        <v>1699.874</v>
      </c>
      <c r="Q4" s="30">
        <f>Q5+Q43+Q71</f>
        <v>1127.49</v>
      </c>
      <c r="R4" s="30"/>
      <c r="S4" s="4">
        <f>S5+S43+S71</f>
        <v>1594.266</v>
      </c>
    </row>
    <row r="5" spans="1:19" ht="15.75" customHeight="1" hidden="1">
      <c r="A5" s="31" t="s">
        <v>15</v>
      </c>
      <c r="B5" s="32">
        <f>SUM(C5:N5)</f>
        <v>13614.641</v>
      </c>
      <c r="C5" s="32">
        <f>C6+C7+C8+C9+C10+C11+C12+C13+C14+C15+C16+C17</f>
        <v>1060.375</v>
      </c>
      <c r="D5" s="32">
        <f>D6+D7+D8+D9+D10+D11+D12+D13+D14+D15+D16+D17</f>
        <v>1060.375</v>
      </c>
      <c r="E5" s="32">
        <f aca="true" t="shared" si="2" ref="E5:N5">E6+E7+E8+E9+E10+E17</f>
        <v>1173.888</v>
      </c>
      <c r="F5" s="32">
        <f t="shared" si="2"/>
        <v>1060.375</v>
      </c>
      <c r="G5" s="32">
        <f t="shared" si="2"/>
        <v>1060.375</v>
      </c>
      <c r="H5" s="32">
        <f t="shared" si="2"/>
        <v>1060.375</v>
      </c>
      <c r="I5" s="32">
        <f t="shared" si="2"/>
        <v>1189.813</v>
      </c>
      <c r="J5" s="32">
        <f t="shared" si="2"/>
        <v>1189.813</v>
      </c>
      <c r="K5" s="32">
        <f t="shared" si="2"/>
        <v>1189.813</v>
      </c>
      <c r="L5" s="32">
        <f t="shared" si="2"/>
        <v>1189.813</v>
      </c>
      <c r="M5" s="32">
        <f t="shared" si="2"/>
        <v>1189.813</v>
      </c>
      <c r="N5" s="32">
        <f t="shared" si="2"/>
        <v>1189.813</v>
      </c>
      <c r="O5" s="30">
        <f>'[1]янв'!O5*2+'[1]март'!O5*4+'[1]июль'!O5*6</f>
        <v>20093.972</v>
      </c>
      <c r="P5" s="30">
        <f>P6+P10+P16+P17</f>
        <v>1650.646</v>
      </c>
      <c r="Q5" s="30">
        <f>Q6+Q10+Q16+Q17</f>
        <v>1099.888</v>
      </c>
      <c r="R5" s="30"/>
      <c r="S5" s="4">
        <f>S6+S10+S16+S17</f>
        <v>1551.85</v>
      </c>
    </row>
    <row r="6" spans="1:19" s="7" customFormat="1" ht="15.75" customHeight="1" hidden="1">
      <c r="A6" s="33" t="s">
        <v>16</v>
      </c>
      <c r="B6" s="17">
        <f>SUM(C6:N6)</f>
        <v>11183.530000000002</v>
      </c>
      <c r="C6" s="17">
        <v>867.425</v>
      </c>
      <c r="D6" s="17">
        <v>867.425</v>
      </c>
      <c r="E6" s="17">
        <v>970.467</v>
      </c>
      <c r="F6" s="34">
        <v>867.425</v>
      </c>
      <c r="G6" s="35">
        <v>867.425</v>
      </c>
      <c r="H6" s="35">
        <v>867.425</v>
      </c>
      <c r="I6" s="35">
        <v>979.323</v>
      </c>
      <c r="J6" s="35">
        <v>979.323</v>
      </c>
      <c r="K6" s="35">
        <v>979.323</v>
      </c>
      <c r="L6" s="35">
        <v>979.323</v>
      </c>
      <c r="M6" s="35">
        <v>979.323</v>
      </c>
      <c r="N6" s="36">
        <v>979.323</v>
      </c>
      <c r="O6" s="37">
        <f>'[1]янв'!O6*2+'[1]март'!O6*4+'[1]июль'!O6*6</f>
        <v>15098.678</v>
      </c>
      <c r="P6" s="37">
        <f>'[1]янв'!P6*2+'[1]март'!P6*4+'[1]июль'!P6*6</f>
        <v>1139.25</v>
      </c>
      <c r="Q6" s="37">
        <f>'[1]янв'!S6*2+'[1]март'!S6*4+'[1]июль'!S6*6</f>
        <v>825.1439999999999</v>
      </c>
      <c r="R6" s="37"/>
      <c r="S6" s="6">
        <f>'[1]янв'!T6*2+'[1]март'!T6*4+'[1]июль'!T6*6</f>
        <v>1247.646</v>
      </c>
    </row>
    <row r="7" spans="1:19" ht="15.75" customHeight="1" hidden="1">
      <c r="A7" s="33" t="s">
        <v>17</v>
      </c>
      <c r="B7" s="17">
        <v>0</v>
      </c>
      <c r="C7" s="17">
        <v>0</v>
      </c>
      <c r="D7" s="17">
        <v>0</v>
      </c>
      <c r="E7" s="17">
        <v>0</v>
      </c>
      <c r="F7" s="34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6">
        <v>0</v>
      </c>
      <c r="O7" s="30"/>
      <c r="P7" s="30"/>
      <c r="Q7" s="30"/>
      <c r="R7" s="30"/>
      <c r="S7" s="4"/>
    </row>
    <row r="8" spans="1:19" ht="15.75" customHeight="1" hidden="1">
      <c r="A8" s="33" t="s">
        <v>18</v>
      </c>
      <c r="B8" s="17">
        <v>0</v>
      </c>
      <c r="C8" s="17">
        <v>0</v>
      </c>
      <c r="D8" s="17">
        <v>0</v>
      </c>
      <c r="E8" s="17">
        <v>0</v>
      </c>
      <c r="F8" s="34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v>0</v>
      </c>
      <c r="O8" s="30"/>
      <c r="P8" s="30"/>
      <c r="Q8" s="30"/>
      <c r="R8" s="30"/>
      <c r="S8" s="4"/>
    </row>
    <row r="9" spans="1:19" ht="15.75" customHeight="1" hidden="1">
      <c r="A9" s="33" t="s">
        <v>19</v>
      </c>
      <c r="B9" s="17">
        <v>0</v>
      </c>
      <c r="C9" s="17">
        <v>0</v>
      </c>
      <c r="D9" s="17">
        <v>0</v>
      </c>
      <c r="E9" s="17">
        <v>0</v>
      </c>
      <c r="F9" s="34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6">
        <v>0</v>
      </c>
      <c r="O9" s="30"/>
      <c r="P9" s="30"/>
      <c r="Q9" s="30"/>
      <c r="R9" s="30"/>
      <c r="S9" s="4"/>
    </row>
    <row r="10" spans="1:19" ht="38.25" customHeight="1" hidden="1">
      <c r="A10" s="38" t="s">
        <v>20</v>
      </c>
      <c r="B10" s="17">
        <f>SUM(C10:N10)</f>
        <v>1748.601</v>
      </c>
      <c r="C10" s="17">
        <v>135.95</v>
      </c>
      <c r="D10" s="17">
        <v>135.95</v>
      </c>
      <c r="E10" s="17">
        <v>147.911</v>
      </c>
      <c r="F10" s="34">
        <v>135.95</v>
      </c>
      <c r="G10" s="35">
        <v>135.95</v>
      </c>
      <c r="H10" s="35">
        <v>135.95</v>
      </c>
      <c r="I10" s="35">
        <v>153.49</v>
      </c>
      <c r="J10" s="35">
        <v>153.49</v>
      </c>
      <c r="K10" s="35">
        <v>153.49</v>
      </c>
      <c r="L10" s="35">
        <v>153.49</v>
      </c>
      <c r="M10" s="35">
        <v>153.49</v>
      </c>
      <c r="N10" s="36">
        <v>153.49</v>
      </c>
      <c r="O10" s="37">
        <f>'[1]янв'!O10*2+'[1]март'!O10*4+'[1]июль'!O10*6</f>
        <v>2307.398</v>
      </c>
      <c r="P10" s="37">
        <f>'[1]янв'!P10*2+'[1]март'!P10*4+'[1]июль'!P10*6</f>
        <v>184.89</v>
      </c>
      <c r="Q10" s="37">
        <f>'[1]янв'!S10*2+'[1]март'!S10*4+'[1]июль'!S10*6</f>
        <v>151.338</v>
      </c>
      <c r="R10" s="37"/>
      <c r="S10" s="6">
        <f>'[1]янв'!T10*2+'[1]март'!T10*4+'[1]июль'!T10*6</f>
        <v>172.93200000000002</v>
      </c>
    </row>
    <row r="11" spans="1:19" ht="15.75" customHeight="1" hidden="1">
      <c r="A11" s="33" t="s">
        <v>21</v>
      </c>
      <c r="B11" s="17">
        <v>0</v>
      </c>
      <c r="C11" s="17">
        <v>0</v>
      </c>
      <c r="D11" s="17">
        <v>0</v>
      </c>
      <c r="E11" s="17">
        <v>0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v>0</v>
      </c>
      <c r="O11" s="37">
        <f>'[1]янв'!O11*2+'[1]март'!O11*4+'[1]июль'!O11*6</f>
        <v>0</v>
      </c>
      <c r="P11" s="37">
        <f>'[1]янв'!P11*2+'[1]март'!P11*4+'[1]июль'!P11*6</f>
        <v>0</v>
      </c>
      <c r="Q11" s="37">
        <f>'[1]янв'!S11*2+'[1]март'!S11*4+'[1]июль'!S11*6</f>
        <v>0</v>
      </c>
      <c r="R11" s="37"/>
      <c r="S11" s="6">
        <f>'[1]янв'!T11*2+'[1]март'!T11*4+'[1]июль'!T11*6</f>
        <v>0</v>
      </c>
    </row>
    <row r="12" spans="1:19" ht="15.75" customHeight="1" hidden="1">
      <c r="A12" s="39" t="s">
        <v>22</v>
      </c>
      <c r="B12" s="17">
        <v>0</v>
      </c>
      <c r="C12" s="17">
        <v>0</v>
      </c>
      <c r="D12" s="17">
        <v>0</v>
      </c>
      <c r="E12" s="17">
        <v>0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v>0</v>
      </c>
      <c r="O12" s="37">
        <f>'[1]янв'!O12*2+'[1]март'!O12*4+'[1]июль'!O12*6</f>
        <v>0</v>
      </c>
      <c r="P12" s="37">
        <f>'[1]янв'!P12*2+'[1]март'!P12*4+'[1]июль'!P12*6</f>
        <v>0</v>
      </c>
      <c r="Q12" s="37">
        <f>'[1]янв'!S12*2+'[1]март'!S12*4+'[1]июль'!S12*6</f>
        <v>0</v>
      </c>
      <c r="R12" s="37"/>
      <c r="S12" s="6">
        <f>'[1]янв'!T12*2+'[1]март'!T12*4+'[1]июль'!T12*6</f>
        <v>0</v>
      </c>
    </row>
    <row r="13" spans="1:19" ht="15.75" customHeight="1" hidden="1">
      <c r="A13" s="33" t="s">
        <v>23</v>
      </c>
      <c r="B13" s="17">
        <v>0</v>
      </c>
      <c r="C13" s="17">
        <v>0</v>
      </c>
      <c r="D13" s="17">
        <v>0</v>
      </c>
      <c r="E13" s="17">
        <v>0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v>0</v>
      </c>
      <c r="O13" s="37">
        <f>'[1]янв'!O13*2+'[1]март'!O13*4+'[1]июль'!O13*6</f>
        <v>0</v>
      </c>
      <c r="P13" s="37">
        <f>'[1]янв'!P13*2+'[1]март'!P13*4+'[1]июль'!P13*6</f>
        <v>0</v>
      </c>
      <c r="Q13" s="37">
        <f>'[1]янв'!S13*2+'[1]март'!S13*4+'[1]июль'!S13*6</f>
        <v>0</v>
      </c>
      <c r="R13" s="37"/>
      <c r="S13" s="6">
        <f>'[1]янв'!T13*2+'[1]март'!T13*4+'[1]июль'!T13*6</f>
        <v>0</v>
      </c>
    </row>
    <row r="14" spans="1:19" ht="15.75" customHeight="1" hidden="1">
      <c r="A14" s="33" t="s">
        <v>24</v>
      </c>
      <c r="B14" s="17">
        <v>0</v>
      </c>
      <c r="C14" s="17">
        <v>0</v>
      </c>
      <c r="D14" s="17">
        <v>0</v>
      </c>
      <c r="E14" s="17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v>0</v>
      </c>
      <c r="O14" s="37">
        <f>'[1]янв'!O14*2+'[1]март'!O14*4+'[1]июль'!O14*6</f>
        <v>0</v>
      </c>
      <c r="P14" s="37">
        <f>'[1]янв'!P14*2+'[1]март'!P14*4+'[1]июль'!P14*6</f>
        <v>0</v>
      </c>
      <c r="Q14" s="37">
        <f>'[1]янв'!S14*2+'[1]март'!S14*4+'[1]июль'!S14*6</f>
        <v>0</v>
      </c>
      <c r="R14" s="37"/>
      <c r="S14" s="6">
        <f>'[1]янв'!T14*2+'[1]март'!T14*4+'[1]июль'!T14*6</f>
        <v>0</v>
      </c>
    </row>
    <row r="15" spans="1:19" ht="15.75" customHeight="1" hidden="1">
      <c r="A15" s="39" t="s">
        <v>25</v>
      </c>
      <c r="B15" s="17">
        <v>0</v>
      </c>
      <c r="C15" s="17">
        <v>0</v>
      </c>
      <c r="D15" s="17">
        <v>0</v>
      </c>
      <c r="E15" s="17">
        <v>0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6">
        <v>0</v>
      </c>
      <c r="O15" s="37">
        <f>'[1]янв'!O15*2+'[1]март'!O15*4+'[1]июль'!O15*6</f>
        <v>0</v>
      </c>
      <c r="P15" s="37">
        <f>'[1]янв'!P15*2+'[1]март'!P15*4+'[1]июль'!P15*6</f>
        <v>0</v>
      </c>
      <c r="Q15" s="37">
        <f>'[1]янв'!S15*2+'[1]март'!S15*4+'[1]июль'!S15*6</f>
        <v>0</v>
      </c>
      <c r="R15" s="37"/>
      <c r="S15" s="6">
        <f>'[1]янв'!T15*2+'[1]март'!T15*4+'[1]июль'!T15*6</f>
        <v>0</v>
      </c>
    </row>
    <row r="16" spans="1:19" ht="15.75" customHeight="1" hidden="1">
      <c r="A16" s="39" t="s">
        <v>26</v>
      </c>
      <c r="B16" s="17">
        <v>0</v>
      </c>
      <c r="C16" s="17">
        <v>0</v>
      </c>
      <c r="D16" s="17">
        <v>0</v>
      </c>
      <c r="E16" s="17">
        <v>0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6">
        <v>0</v>
      </c>
      <c r="O16" s="37">
        <f>'[1]янв'!O16*2+'[1]март'!O16*4+'[1]июль'!O16*6</f>
        <v>2003.8360000000002</v>
      </c>
      <c r="P16" s="37">
        <f>'[1]янв'!P16*2+'[1]март'!P16*4+'[1]июль'!P16*6</f>
        <v>271.78200000000004</v>
      </c>
      <c r="Q16" s="37">
        <f>'[1]янв'!S16*2+'[1]март'!S16*4+'[1]июль'!S16*6</f>
        <v>89.832</v>
      </c>
      <c r="R16" s="37"/>
      <c r="S16" s="6">
        <f>'[1]янв'!T16*2+'[1]март'!T16*4+'[1]июль'!T16*6</f>
        <v>76.83</v>
      </c>
    </row>
    <row r="17" spans="1:19" ht="15.75" customHeight="1" hidden="1">
      <c r="A17" s="33" t="s">
        <v>27</v>
      </c>
      <c r="B17" s="17">
        <f>SUM(C17:N17)</f>
        <v>682.51</v>
      </c>
      <c r="C17" s="17">
        <v>57</v>
      </c>
      <c r="D17" s="17">
        <v>57</v>
      </c>
      <c r="E17" s="17">
        <v>55.51</v>
      </c>
      <c r="F17" s="34">
        <v>57</v>
      </c>
      <c r="G17" s="35">
        <v>57</v>
      </c>
      <c r="H17" s="35">
        <v>57</v>
      </c>
      <c r="I17" s="35">
        <v>57</v>
      </c>
      <c r="J17" s="35">
        <v>57</v>
      </c>
      <c r="K17" s="35">
        <v>57</v>
      </c>
      <c r="L17" s="35">
        <v>57</v>
      </c>
      <c r="M17" s="35">
        <v>57</v>
      </c>
      <c r="N17" s="36">
        <v>57</v>
      </c>
      <c r="O17" s="37">
        <f>'[1]янв'!O17*2+'[1]март'!O17*4+'[1]июль'!O17*6</f>
        <v>684.06</v>
      </c>
      <c r="P17" s="37">
        <f>'[1]янв'!P17*2+'[1]март'!P17*4+'[1]июль'!P17*6</f>
        <v>54.724000000000004</v>
      </c>
      <c r="Q17" s="37">
        <f>'[1]янв'!S17*2+'[1]март'!S17*4+'[1]июль'!S17*6</f>
        <v>33.574</v>
      </c>
      <c r="R17" s="37"/>
      <c r="S17" s="6">
        <f>'[1]янв'!T17*2+'[1]март'!T17*4+'[1]июль'!T17*6</f>
        <v>54.442</v>
      </c>
    </row>
    <row r="18" spans="1:19" ht="15.75" customHeight="1" hidden="1">
      <c r="A18" s="31" t="s">
        <v>28</v>
      </c>
      <c r="B18" s="32">
        <f>SUM(C18:N18)</f>
        <v>0</v>
      </c>
      <c r="C18" s="32">
        <f>C19+C27+C35</f>
        <v>0</v>
      </c>
      <c r="D18" s="32">
        <f>D19+D27+D35</f>
        <v>0</v>
      </c>
      <c r="E18" s="32">
        <v>0</v>
      </c>
      <c r="F18" s="40">
        <f aca="true" t="shared" si="3" ref="F18:N18">F19+F27+F35</f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1">
        <f t="shared" si="3"/>
        <v>0</v>
      </c>
      <c r="K18" s="41">
        <f t="shared" si="3"/>
        <v>0</v>
      </c>
      <c r="L18" s="41">
        <f t="shared" si="3"/>
        <v>0</v>
      </c>
      <c r="M18" s="41">
        <f t="shared" si="3"/>
        <v>0</v>
      </c>
      <c r="N18" s="42">
        <f t="shared" si="3"/>
        <v>0</v>
      </c>
      <c r="O18" s="30">
        <f>'[1]янв'!O18*2+'[1]март'!O18*4+'[1]июль'!O18*6</f>
        <v>0</v>
      </c>
      <c r="P18" s="30">
        <f>'[1]янв'!P18*2+'[1]март'!P18*4+'[1]июль'!P18*6</f>
        <v>0</v>
      </c>
      <c r="Q18" s="30">
        <f>'[1]янв'!S18*2+'[1]март'!S18*4+'[1]июль'!S18*6</f>
        <v>0</v>
      </c>
      <c r="R18" s="30"/>
      <c r="S18" s="4">
        <f>'[1]янв'!T18*2+'[1]март'!T18*4+'[1]июль'!T18*6</f>
        <v>0</v>
      </c>
    </row>
    <row r="19" spans="1:19" ht="15.75" customHeight="1" hidden="1">
      <c r="A19" s="43" t="s">
        <v>29</v>
      </c>
      <c r="B19" s="44">
        <f>SUM(C19:N19)</f>
        <v>0</v>
      </c>
      <c r="C19" s="44">
        <f>C20+C21+C22+C23+C24+C25+C26</f>
        <v>0</v>
      </c>
      <c r="D19" s="44">
        <f>D20+D21+D22+D23+D24+D25+D26</f>
        <v>0</v>
      </c>
      <c r="E19" s="44">
        <v>0</v>
      </c>
      <c r="F19" s="45">
        <f aca="true" t="shared" si="4" ref="F19:N19">F20+F21+F22+F23+F24+F25+F26</f>
        <v>0</v>
      </c>
      <c r="G19" s="46">
        <f t="shared" si="4"/>
        <v>0</v>
      </c>
      <c r="H19" s="46">
        <f t="shared" si="4"/>
        <v>0</v>
      </c>
      <c r="I19" s="46">
        <f t="shared" si="4"/>
        <v>0</v>
      </c>
      <c r="J19" s="46">
        <f t="shared" si="4"/>
        <v>0</v>
      </c>
      <c r="K19" s="46">
        <f t="shared" si="4"/>
        <v>0</v>
      </c>
      <c r="L19" s="46">
        <f t="shared" si="4"/>
        <v>0</v>
      </c>
      <c r="M19" s="46">
        <f t="shared" si="4"/>
        <v>0</v>
      </c>
      <c r="N19" s="47">
        <f t="shared" si="4"/>
        <v>0</v>
      </c>
      <c r="O19" s="30">
        <f>'[1]янв'!O19*2+'[1]март'!O19*4+'[1]июль'!O19*6</f>
        <v>0</v>
      </c>
      <c r="P19" s="30">
        <f>'[1]янв'!P19*2+'[1]март'!P19*4+'[1]июль'!P19*6</f>
        <v>0</v>
      </c>
      <c r="Q19" s="30">
        <f>'[1]янв'!S19*2+'[1]март'!S19*4+'[1]июль'!S19*6</f>
        <v>0</v>
      </c>
      <c r="R19" s="30"/>
      <c r="S19" s="4">
        <f>'[1]янв'!T19*2+'[1]март'!T19*4+'[1]июль'!T19*6</f>
        <v>0</v>
      </c>
    </row>
    <row r="20" spans="1:19" ht="15.75" customHeight="1" hidden="1">
      <c r="A20" s="33" t="s">
        <v>30</v>
      </c>
      <c r="B20" s="17">
        <v>0</v>
      </c>
      <c r="C20" s="17">
        <v>0</v>
      </c>
      <c r="D20" s="17">
        <v>0</v>
      </c>
      <c r="E20" s="17">
        <v>0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6">
        <v>0</v>
      </c>
      <c r="O20" s="30">
        <f>'[1]янв'!O20*2+'[1]март'!O20*4+'[1]июль'!O20*6</f>
        <v>0</v>
      </c>
      <c r="P20" s="30">
        <f>'[1]янв'!P20*2+'[1]март'!P20*4+'[1]июль'!P20*6</f>
        <v>0</v>
      </c>
      <c r="Q20" s="30">
        <f>'[1]янв'!S20*2+'[1]март'!S20*4+'[1]июль'!S20*6</f>
        <v>0</v>
      </c>
      <c r="R20" s="30"/>
      <c r="S20" s="4">
        <f>'[1]янв'!T20*2+'[1]март'!T20*4+'[1]июль'!T20*6</f>
        <v>0</v>
      </c>
    </row>
    <row r="21" spans="1:19" ht="15.75" customHeight="1" hidden="1">
      <c r="A21" s="33" t="s">
        <v>31</v>
      </c>
      <c r="B21" s="17">
        <v>0</v>
      </c>
      <c r="C21" s="17">
        <v>0</v>
      </c>
      <c r="D21" s="17">
        <v>0</v>
      </c>
      <c r="E21" s="17">
        <v>0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6">
        <v>0</v>
      </c>
      <c r="O21" s="30">
        <f>'[1]янв'!O21*2+'[1]март'!O21*4+'[1]июль'!O21*6</f>
        <v>0</v>
      </c>
      <c r="P21" s="30">
        <f>'[1]янв'!P21*2+'[1]март'!P21*4+'[1]июль'!P21*6</f>
        <v>0</v>
      </c>
      <c r="Q21" s="30">
        <f>'[1]янв'!S21*2+'[1]март'!S21*4+'[1]июль'!S21*6</f>
        <v>0</v>
      </c>
      <c r="R21" s="30"/>
      <c r="S21" s="4">
        <f>'[1]янв'!T21*2+'[1]март'!T21*4+'[1]июль'!T21*6</f>
        <v>0</v>
      </c>
    </row>
    <row r="22" spans="1:19" ht="15.75" customHeight="1" hidden="1">
      <c r="A22" s="33" t="s">
        <v>32</v>
      </c>
      <c r="B22" s="17">
        <v>0</v>
      </c>
      <c r="C22" s="17">
        <v>0</v>
      </c>
      <c r="D22" s="17">
        <v>0</v>
      </c>
      <c r="E22" s="17">
        <v>0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6">
        <v>0</v>
      </c>
      <c r="O22" s="30">
        <f>'[1]янв'!O22*2+'[1]март'!O22*4+'[1]июль'!O22*6</f>
        <v>0</v>
      </c>
      <c r="P22" s="30">
        <f>'[1]янв'!P22*2+'[1]март'!P22*4+'[1]июль'!P22*6</f>
        <v>0</v>
      </c>
      <c r="Q22" s="30">
        <f>'[1]янв'!S22*2+'[1]март'!S22*4+'[1]июль'!S22*6</f>
        <v>0</v>
      </c>
      <c r="R22" s="30"/>
      <c r="S22" s="4">
        <f>'[1]янв'!T22*2+'[1]март'!T22*4+'[1]июль'!T22*6</f>
        <v>0</v>
      </c>
    </row>
    <row r="23" spans="1:19" ht="15.75" customHeight="1" hidden="1">
      <c r="A23" s="33" t="s">
        <v>33</v>
      </c>
      <c r="B23" s="17">
        <v>0</v>
      </c>
      <c r="C23" s="17">
        <v>0</v>
      </c>
      <c r="D23" s="17">
        <v>0</v>
      </c>
      <c r="E23" s="17">
        <v>0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6">
        <v>0</v>
      </c>
      <c r="O23" s="30">
        <f>'[1]янв'!O23*2+'[1]март'!O23*4+'[1]июль'!O23*6</f>
        <v>0</v>
      </c>
      <c r="P23" s="30">
        <f>'[1]янв'!P23*2+'[1]март'!P23*4+'[1]июль'!P23*6</f>
        <v>0</v>
      </c>
      <c r="Q23" s="30">
        <f>'[1]янв'!S23*2+'[1]март'!S23*4+'[1]июль'!S23*6</f>
        <v>0</v>
      </c>
      <c r="R23" s="30"/>
      <c r="S23" s="4">
        <f>'[1]янв'!T23*2+'[1]март'!T23*4+'[1]июль'!T23*6</f>
        <v>0</v>
      </c>
    </row>
    <row r="24" spans="1:19" ht="15.75" customHeight="1" hidden="1">
      <c r="A24" s="33" t="s">
        <v>34</v>
      </c>
      <c r="B24" s="17">
        <v>0</v>
      </c>
      <c r="C24" s="17">
        <v>0</v>
      </c>
      <c r="D24" s="17">
        <v>0</v>
      </c>
      <c r="E24" s="17">
        <v>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6">
        <v>0</v>
      </c>
      <c r="O24" s="30">
        <f>'[1]янв'!O24*2+'[1]март'!O24*4+'[1]июль'!O24*6</f>
        <v>0</v>
      </c>
      <c r="P24" s="30">
        <f>'[1]янв'!P24*2+'[1]март'!P24*4+'[1]июль'!P24*6</f>
        <v>0</v>
      </c>
      <c r="Q24" s="30">
        <f>'[1]янв'!S24*2+'[1]март'!S24*4+'[1]июль'!S24*6</f>
        <v>0</v>
      </c>
      <c r="R24" s="30"/>
      <c r="S24" s="4">
        <f>'[1]янв'!T24*2+'[1]март'!T24*4+'[1]июль'!T24*6</f>
        <v>0</v>
      </c>
    </row>
    <row r="25" spans="1:19" ht="15.75" customHeight="1" hidden="1">
      <c r="A25" s="33" t="s">
        <v>35</v>
      </c>
      <c r="B25" s="17">
        <v>0</v>
      </c>
      <c r="C25" s="17">
        <v>0</v>
      </c>
      <c r="D25" s="17">
        <v>0</v>
      </c>
      <c r="E25" s="17">
        <v>0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v>0</v>
      </c>
      <c r="O25" s="30">
        <f>'[1]янв'!O25*2+'[1]март'!O25*4+'[1]июль'!O25*6</f>
        <v>0</v>
      </c>
      <c r="P25" s="30">
        <f>'[1]янв'!P25*2+'[1]март'!P25*4+'[1]июль'!P25*6</f>
        <v>0</v>
      </c>
      <c r="Q25" s="30">
        <f>'[1]янв'!S25*2+'[1]март'!S25*4+'[1]июль'!S25*6</f>
        <v>0</v>
      </c>
      <c r="R25" s="30"/>
      <c r="S25" s="4">
        <f>'[1]янв'!T25*2+'[1]март'!T25*4+'[1]июль'!T25*6</f>
        <v>0</v>
      </c>
    </row>
    <row r="26" spans="1:19" ht="15.75" customHeight="1" hidden="1">
      <c r="A26" s="33" t="s">
        <v>36</v>
      </c>
      <c r="B26" s="17">
        <v>0</v>
      </c>
      <c r="C26" s="17">
        <v>0</v>
      </c>
      <c r="D26" s="17">
        <v>0</v>
      </c>
      <c r="E26" s="17">
        <v>0</v>
      </c>
      <c r="F26" s="34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0">
        <f>'[1]янв'!O26*2+'[1]март'!O26*4+'[1]июль'!O26*6</f>
        <v>0</v>
      </c>
      <c r="P26" s="30">
        <f>'[1]янв'!P26*2+'[1]март'!P26*4+'[1]июль'!P26*6</f>
        <v>0</v>
      </c>
      <c r="Q26" s="30">
        <f>'[1]янв'!S26*2+'[1]март'!S26*4+'[1]июль'!S26*6</f>
        <v>0</v>
      </c>
      <c r="R26" s="30"/>
      <c r="S26" s="4">
        <f>'[1]янв'!T26*2+'[1]март'!T26*4+'[1]июль'!T26*6</f>
        <v>0</v>
      </c>
    </row>
    <row r="27" spans="1:19" ht="15.75" customHeight="1" hidden="1">
      <c r="A27" s="43" t="s">
        <v>37</v>
      </c>
      <c r="B27" s="44">
        <f>SUM(C27:N27)</f>
        <v>0</v>
      </c>
      <c r="C27" s="44">
        <f>C28+C29+C30+C31+C32+C33+C34</f>
        <v>0</v>
      </c>
      <c r="D27" s="44">
        <f>D28+D29+D30+D31+D32+D33+D34</f>
        <v>0</v>
      </c>
      <c r="E27" s="44">
        <v>0</v>
      </c>
      <c r="F27" s="45">
        <f aca="true" t="shared" si="5" ref="F27:N27">F28+F29+F30+F31+F32+F33+F34</f>
        <v>0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  <c r="K27" s="46">
        <f t="shared" si="5"/>
        <v>0</v>
      </c>
      <c r="L27" s="46">
        <f t="shared" si="5"/>
        <v>0</v>
      </c>
      <c r="M27" s="46">
        <f t="shared" si="5"/>
        <v>0</v>
      </c>
      <c r="N27" s="47">
        <f t="shared" si="5"/>
        <v>0</v>
      </c>
      <c r="O27" s="30">
        <f>'[1]янв'!O27*2+'[1]март'!O27*4+'[1]июль'!O27*6</f>
        <v>0</v>
      </c>
      <c r="P27" s="30">
        <f>'[1]янв'!P27*2+'[1]март'!P27*4+'[1]июль'!P27*6</f>
        <v>0</v>
      </c>
      <c r="Q27" s="30">
        <f>'[1]янв'!S27*2+'[1]март'!S27*4+'[1]июль'!S27*6</f>
        <v>0</v>
      </c>
      <c r="R27" s="30"/>
      <c r="S27" s="4">
        <f>'[1]янв'!T27*2+'[1]март'!T27*4+'[1]июль'!T27*6</f>
        <v>0</v>
      </c>
    </row>
    <row r="28" spans="1:19" ht="15.75" customHeight="1" hidden="1">
      <c r="A28" s="33" t="s">
        <v>30</v>
      </c>
      <c r="B28" s="17">
        <v>0</v>
      </c>
      <c r="C28" s="17">
        <v>0</v>
      </c>
      <c r="D28" s="17">
        <v>0</v>
      </c>
      <c r="E28" s="17">
        <v>0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30">
        <f>'[1]янв'!O28*2+'[1]март'!O28*4+'[1]июль'!O28*6</f>
        <v>0</v>
      </c>
      <c r="P28" s="30">
        <f>'[1]янв'!P28*2+'[1]март'!P28*4+'[1]июль'!P28*6</f>
        <v>0</v>
      </c>
      <c r="Q28" s="30">
        <f>'[1]янв'!S28*2+'[1]март'!S28*4+'[1]июль'!S28*6</f>
        <v>0</v>
      </c>
      <c r="R28" s="30"/>
      <c r="S28" s="4">
        <f>'[1]янв'!T28*2+'[1]март'!T28*4+'[1]июль'!T28*6</f>
        <v>0</v>
      </c>
    </row>
    <row r="29" spans="1:19" ht="15.75" customHeight="1" hidden="1">
      <c r="A29" s="33" t="s">
        <v>31</v>
      </c>
      <c r="B29" s="17">
        <v>0</v>
      </c>
      <c r="C29" s="17">
        <v>0</v>
      </c>
      <c r="D29" s="17">
        <v>0</v>
      </c>
      <c r="E29" s="17">
        <v>0</v>
      </c>
      <c r="F29" s="34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30">
        <f>'[1]янв'!O29*2+'[1]март'!O29*4+'[1]июль'!O29*6</f>
        <v>0</v>
      </c>
      <c r="P29" s="30">
        <f>'[1]янв'!P29*2+'[1]март'!P29*4+'[1]июль'!P29*6</f>
        <v>0</v>
      </c>
      <c r="Q29" s="30">
        <f>'[1]янв'!S29*2+'[1]март'!S29*4+'[1]июль'!S29*6</f>
        <v>0</v>
      </c>
      <c r="R29" s="30"/>
      <c r="S29" s="4">
        <f>'[1]янв'!T29*2+'[1]март'!T29*4+'[1]июль'!T29*6</f>
        <v>0</v>
      </c>
    </row>
    <row r="30" spans="1:19" ht="15.75" customHeight="1" hidden="1">
      <c r="A30" s="33" t="s">
        <v>32</v>
      </c>
      <c r="B30" s="17">
        <v>0</v>
      </c>
      <c r="C30" s="17">
        <v>0</v>
      </c>
      <c r="D30" s="17">
        <v>0</v>
      </c>
      <c r="E30" s="17">
        <v>0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30">
        <f>'[1]янв'!O30*2+'[1]март'!O30*4+'[1]июль'!O30*6</f>
        <v>0</v>
      </c>
      <c r="P30" s="30">
        <f>'[1]янв'!P30*2+'[1]март'!P30*4+'[1]июль'!P30*6</f>
        <v>0</v>
      </c>
      <c r="Q30" s="30">
        <f>'[1]янв'!S30*2+'[1]март'!S30*4+'[1]июль'!S30*6</f>
        <v>0</v>
      </c>
      <c r="R30" s="30"/>
      <c r="S30" s="4">
        <f>'[1]янв'!T30*2+'[1]март'!T30*4+'[1]июль'!T30*6</f>
        <v>0</v>
      </c>
    </row>
    <row r="31" spans="1:19" ht="15.75" customHeight="1" hidden="1">
      <c r="A31" s="33" t="s">
        <v>33</v>
      </c>
      <c r="B31" s="17">
        <f>SUM(C31:N31)</f>
        <v>0</v>
      </c>
      <c r="C31" s="17"/>
      <c r="D31" s="17"/>
      <c r="E31" s="17"/>
      <c r="F31" s="34">
        <v>0</v>
      </c>
      <c r="G31" s="35"/>
      <c r="H31" s="35"/>
      <c r="I31" s="35"/>
      <c r="J31" s="35"/>
      <c r="K31" s="35"/>
      <c r="L31" s="35"/>
      <c r="M31" s="35"/>
      <c r="N31" s="36"/>
      <c r="O31" s="30">
        <f>'[1]янв'!O31*2+'[1]март'!O31*4+'[1]июль'!O31*6</f>
        <v>0</v>
      </c>
      <c r="P31" s="30">
        <f>'[1]янв'!P31*2+'[1]март'!P31*4+'[1]июль'!P31*6</f>
        <v>0</v>
      </c>
      <c r="Q31" s="30">
        <f>'[1]янв'!S31*2+'[1]март'!S31*4+'[1]июль'!S31*6</f>
        <v>0</v>
      </c>
      <c r="R31" s="30"/>
      <c r="S31" s="4">
        <f>'[1]янв'!T31*2+'[1]март'!T31*4+'[1]июль'!T31*6</f>
        <v>0</v>
      </c>
    </row>
    <row r="32" spans="1:19" ht="15.75" customHeight="1" hidden="1">
      <c r="A32" s="33" t="s">
        <v>34</v>
      </c>
      <c r="B32" s="17">
        <v>0</v>
      </c>
      <c r="C32" s="17">
        <v>0</v>
      </c>
      <c r="D32" s="17">
        <v>0</v>
      </c>
      <c r="E32" s="17">
        <v>0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6">
        <v>0</v>
      </c>
      <c r="O32" s="30">
        <f>'[1]янв'!O32*2+'[1]март'!O32*4+'[1]июль'!O32*6</f>
        <v>0</v>
      </c>
      <c r="P32" s="30">
        <f>'[1]янв'!P32*2+'[1]март'!P32*4+'[1]июль'!P32*6</f>
        <v>0</v>
      </c>
      <c r="Q32" s="30">
        <f>'[1]янв'!S32*2+'[1]март'!S32*4+'[1]июль'!S32*6</f>
        <v>0</v>
      </c>
      <c r="R32" s="30"/>
      <c r="S32" s="4">
        <f>'[1]янв'!T32*2+'[1]март'!T32*4+'[1]июль'!T32*6</f>
        <v>0</v>
      </c>
    </row>
    <row r="33" spans="1:19" ht="15.75" customHeight="1" hidden="1">
      <c r="A33" s="33" t="s">
        <v>35</v>
      </c>
      <c r="B33" s="17">
        <v>0</v>
      </c>
      <c r="C33" s="17">
        <v>0</v>
      </c>
      <c r="D33" s="17">
        <v>0</v>
      </c>
      <c r="E33" s="17">
        <v>0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6">
        <v>0</v>
      </c>
      <c r="O33" s="30">
        <f>'[1]янв'!O33*2+'[1]март'!O33*4+'[1]июль'!O33*6</f>
        <v>0</v>
      </c>
      <c r="P33" s="30">
        <f>'[1]янв'!P33*2+'[1]март'!P33*4+'[1]июль'!P33*6</f>
        <v>0</v>
      </c>
      <c r="Q33" s="30">
        <f>'[1]янв'!S33*2+'[1]март'!S33*4+'[1]июль'!S33*6</f>
        <v>0</v>
      </c>
      <c r="R33" s="30"/>
      <c r="S33" s="4">
        <f>'[1]янв'!T33*2+'[1]март'!T33*4+'[1]июль'!T33*6</f>
        <v>0</v>
      </c>
    </row>
    <row r="34" spans="1:19" ht="15.75" customHeight="1" hidden="1">
      <c r="A34" s="33" t="s">
        <v>36</v>
      </c>
      <c r="B34" s="17">
        <v>0</v>
      </c>
      <c r="C34" s="17">
        <v>0</v>
      </c>
      <c r="D34" s="17">
        <v>0</v>
      </c>
      <c r="E34" s="17">
        <v>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6">
        <v>0</v>
      </c>
      <c r="O34" s="30">
        <f>'[1]янв'!O34*2+'[1]март'!O34*4+'[1]июль'!O34*6</f>
        <v>0</v>
      </c>
      <c r="P34" s="30">
        <f>'[1]янв'!P34*2+'[1]март'!P34*4+'[1]июль'!P34*6</f>
        <v>0</v>
      </c>
      <c r="Q34" s="30">
        <f>'[1]янв'!S34*2+'[1]март'!S34*4+'[1]июль'!S34*6</f>
        <v>0</v>
      </c>
      <c r="R34" s="30"/>
      <c r="S34" s="4">
        <f>'[1]янв'!T34*2+'[1]март'!T34*4+'[1]июль'!T34*6</f>
        <v>0</v>
      </c>
    </row>
    <row r="35" spans="1:19" ht="15.75" customHeight="1" hidden="1">
      <c r="A35" s="43" t="s">
        <v>38</v>
      </c>
      <c r="B35" s="44">
        <f>SUM(C35:N35)</f>
        <v>0</v>
      </c>
      <c r="C35" s="44">
        <f>C36+C37+C38+C39+C40+C41+C42</f>
        <v>0</v>
      </c>
      <c r="D35" s="44">
        <f>D36+D37+D38+D39+D40+D41+D42</f>
        <v>0</v>
      </c>
      <c r="E35" s="44">
        <v>0</v>
      </c>
      <c r="F35" s="45">
        <f aca="true" t="shared" si="6" ref="F35:N35">F36+F37+F38+F39+F40+F41+F42</f>
        <v>0</v>
      </c>
      <c r="G35" s="46">
        <f t="shared" si="6"/>
        <v>0</v>
      </c>
      <c r="H35" s="46">
        <f t="shared" si="6"/>
        <v>0</v>
      </c>
      <c r="I35" s="46">
        <f t="shared" si="6"/>
        <v>0</v>
      </c>
      <c r="J35" s="46">
        <f t="shared" si="6"/>
        <v>0</v>
      </c>
      <c r="K35" s="46">
        <f t="shared" si="6"/>
        <v>0</v>
      </c>
      <c r="L35" s="46">
        <f t="shared" si="6"/>
        <v>0</v>
      </c>
      <c r="M35" s="46">
        <f t="shared" si="6"/>
        <v>0</v>
      </c>
      <c r="N35" s="47">
        <f t="shared" si="6"/>
        <v>0</v>
      </c>
      <c r="O35" s="30">
        <f>'[1]янв'!O35*2+'[1]март'!O35*4+'[1]июль'!O35*6</f>
        <v>0</v>
      </c>
      <c r="P35" s="30">
        <f>'[1]янв'!P35*2+'[1]март'!P35*4+'[1]июль'!P35*6</f>
        <v>0</v>
      </c>
      <c r="Q35" s="30">
        <f>'[1]янв'!S35*2+'[1]март'!S35*4+'[1]июль'!S35*6</f>
        <v>0</v>
      </c>
      <c r="R35" s="30"/>
      <c r="S35" s="4">
        <f>'[1]янв'!T35*2+'[1]март'!T35*4+'[1]июль'!T35*6</f>
        <v>0</v>
      </c>
    </row>
    <row r="36" spans="1:19" ht="15.75" customHeight="1" hidden="1">
      <c r="A36" s="33" t="s">
        <v>39</v>
      </c>
      <c r="B36" s="17">
        <v>0</v>
      </c>
      <c r="C36" s="17">
        <v>0</v>
      </c>
      <c r="D36" s="17">
        <v>0</v>
      </c>
      <c r="E36" s="17">
        <v>0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6">
        <v>0</v>
      </c>
      <c r="O36" s="30">
        <f>'[1]янв'!O36*2+'[1]март'!O36*4+'[1]июль'!O36*6</f>
        <v>0</v>
      </c>
      <c r="P36" s="30">
        <f>'[1]янв'!P36*2+'[1]март'!P36*4+'[1]июль'!P36*6</f>
        <v>0</v>
      </c>
      <c r="Q36" s="30">
        <f>'[1]янв'!S36*2+'[1]март'!S36*4+'[1]июль'!S36*6</f>
        <v>0</v>
      </c>
      <c r="R36" s="30"/>
      <c r="S36" s="4">
        <f>'[1]янв'!T36*2+'[1]март'!T36*4+'[1]июль'!T36*6</f>
        <v>0</v>
      </c>
    </row>
    <row r="37" spans="1:19" ht="15.75" customHeight="1" hidden="1">
      <c r="A37" s="33" t="s">
        <v>40</v>
      </c>
      <c r="B37" s="17">
        <v>0</v>
      </c>
      <c r="C37" s="17">
        <v>0</v>
      </c>
      <c r="D37" s="17">
        <v>0</v>
      </c>
      <c r="E37" s="17">
        <v>0</v>
      </c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0">
        <f>'[1]янв'!O37*2+'[1]март'!O37*4+'[1]июль'!O37*6</f>
        <v>0</v>
      </c>
      <c r="P37" s="30">
        <f>'[1]янв'!P37*2+'[1]март'!P37*4+'[1]июль'!P37*6</f>
        <v>0</v>
      </c>
      <c r="Q37" s="30">
        <f>'[1]янв'!S37*2+'[1]март'!S37*4+'[1]июль'!S37*6</f>
        <v>0</v>
      </c>
      <c r="R37" s="30"/>
      <c r="S37" s="4">
        <f>'[1]янв'!T37*2+'[1]март'!T37*4+'[1]июль'!T37*6</f>
        <v>0</v>
      </c>
    </row>
    <row r="38" spans="1:19" ht="15.75" customHeight="1" hidden="1">
      <c r="A38" s="33" t="s">
        <v>32</v>
      </c>
      <c r="B38" s="17">
        <v>0</v>
      </c>
      <c r="C38" s="17">
        <v>0</v>
      </c>
      <c r="D38" s="17">
        <v>0</v>
      </c>
      <c r="E38" s="17">
        <v>0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6">
        <v>0</v>
      </c>
      <c r="O38" s="30">
        <f>'[1]янв'!O38*2+'[1]март'!O38*4+'[1]июль'!O38*6</f>
        <v>0</v>
      </c>
      <c r="P38" s="30">
        <f>'[1]янв'!P38*2+'[1]март'!P38*4+'[1]июль'!P38*6</f>
        <v>0</v>
      </c>
      <c r="Q38" s="30">
        <f>'[1]янв'!S38*2+'[1]март'!S38*4+'[1]июль'!S38*6</f>
        <v>0</v>
      </c>
      <c r="R38" s="30"/>
      <c r="S38" s="4">
        <f>'[1]янв'!T38*2+'[1]март'!T38*4+'[1]июль'!T38*6</f>
        <v>0</v>
      </c>
    </row>
    <row r="39" spans="1:19" ht="15.75" customHeight="1" hidden="1">
      <c r="A39" s="33" t="s">
        <v>33</v>
      </c>
      <c r="B39" s="17">
        <v>0</v>
      </c>
      <c r="C39" s="17">
        <v>0</v>
      </c>
      <c r="D39" s="17">
        <v>0</v>
      </c>
      <c r="E39" s="17">
        <v>0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6">
        <v>0</v>
      </c>
      <c r="O39" s="30">
        <f>'[1]янв'!O39*2+'[1]март'!O39*4+'[1]июль'!O39*6</f>
        <v>0</v>
      </c>
      <c r="P39" s="30">
        <f>'[1]янв'!P39*2+'[1]март'!P39*4+'[1]июль'!P39*6</f>
        <v>0</v>
      </c>
      <c r="Q39" s="30">
        <f>'[1]янв'!S39*2+'[1]март'!S39*4+'[1]июль'!S39*6</f>
        <v>0</v>
      </c>
      <c r="R39" s="30"/>
      <c r="S39" s="4">
        <f>'[1]янв'!T39*2+'[1]март'!T39*4+'[1]июль'!T39*6</f>
        <v>0</v>
      </c>
    </row>
    <row r="40" spans="1:19" ht="15.75" customHeight="1" hidden="1">
      <c r="A40" s="33" t="s">
        <v>34</v>
      </c>
      <c r="B40" s="17">
        <v>0</v>
      </c>
      <c r="C40" s="17">
        <v>0</v>
      </c>
      <c r="D40" s="17">
        <v>0</v>
      </c>
      <c r="E40" s="17">
        <v>0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6">
        <v>0</v>
      </c>
      <c r="O40" s="30">
        <f>'[1]янв'!O40*2+'[1]март'!O40*4+'[1]июль'!O40*6</f>
        <v>0</v>
      </c>
      <c r="P40" s="30">
        <f>'[1]янв'!P40*2+'[1]март'!P40*4+'[1]июль'!P40*6</f>
        <v>0</v>
      </c>
      <c r="Q40" s="30">
        <f>'[1]янв'!S40*2+'[1]март'!S40*4+'[1]июль'!S40*6</f>
        <v>0</v>
      </c>
      <c r="R40" s="30"/>
      <c r="S40" s="4">
        <f>'[1]янв'!T40*2+'[1]март'!T40*4+'[1]июль'!T40*6</f>
        <v>0</v>
      </c>
    </row>
    <row r="41" spans="1:19" ht="15.75" customHeight="1" hidden="1">
      <c r="A41" s="33" t="s">
        <v>35</v>
      </c>
      <c r="B41" s="17">
        <v>0</v>
      </c>
      <c r="C41" s="17">
        <v>0</v>
      </c>
      <c r="D41" s="17">
        <v>0</v>
      </c>
      <c r="E41" s="17">
        <v>0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6">
        <v>0</v>
      </c>
      <c r="O41" s="30">
        <f>'[1]янв'!O41*2+'[1]март'!O41*4+'[1]июль'!O41*6</f>
        <v>0</v>
      </c>
      <c r="P41" s="30">
        <f>'[1]янв'!P41*2+'[1]март'!P41*4+'[1]июль'!P41*6</f>
        <v>0</v>
      </c>
      <c r="Q41" s="30">
        <f>'[1]янв'!S41*2+'[1]март'!S41*4+'[1]июль'!S41*6</f>
        <v>0</v>
      </c>
      <c r="R41" s="30"/>
      <c r="S41" s="4">
        <f>'[1]янв'!T41*2+'[1]март'!T41*4+'[1]июль'!T41*6</f>
        <v>0</v>
      </c>
    </row>
    <row r="42" spans="1:19" ht="15.75" customHeight="1" hidden="1">
      <c r="A42" s="33" t="s">
        <v>36</v>
      </c>
      <c r="B42" s="17">
        <v>0</v>
      </c>
      <c r="C42" s="17">
        <v>0</v>
      </c>
      <c r="D42" s="17">
        <v>0</v>
      </c>
      <c r="E42" s="17">
        <v>0</v>
      </c>
      <c r="F42" s="34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6">
        <v>0</v>
      </c>
      <c r="O42" s="30">
        <f>'[1]янв'!O42*2+'[1]март'!O42*4+'[1]июль'!O42*6</f>
        <v>0</v>
      </c>
      <c r="P42" s="30">
        <f>'[1]янв'!P42*2+'[1]март'!P42*4+'[1]июль'!P42*6</f>
        <v>0</v>
      </c>
      <c r="Q42" s="30">
        <f>'[1]янв'!S42*2+'[1]март'!S42*4+'[1]июль'!S42*6</f>
        <v>0</v>
      </c>
      <c r="R42" s="30"/>
      <c r="S42" s="4">
        <f>'[1]янв'!T42*2+'[1]март'!T42*4+'[1]июль'!T42*6</f>
        <v>0</v>
      </c>
    </row>
    <row r="43" spans="1:19" ht="30.75" customHeight="1" hidden="1">
      <c r="A43" s="48" t="s">
        <v>41</v>
      </c>
      <c r="B43" s="32">
        <f>SUM(C43:N43)</f>
        <v>1319.555</v>
      </c>
      <c r="C43" s="32">
        <f>C44+C45+C46+C47+C48+C49+C50+C51</f>
        <v>111.36</v>
      </c>
      <c r="D43" s="32">
        <f>D44+D45+D46+D47+D48+D49+D50+D51</f>
        <v>111.36</v>
      </c>
      <c r="E43" s="32">
        <f>E44</f>
        <v>31.535</v>
      </c>
      <c r="F43" s="40">
        <f aca="true" t="shared" si="7" ref="F43:N43">F44+F45+F46+F47+F48+F49+F50+F51</f>
        <v>111.36</v>
      </c>
      <c r="G43" s="41">
        <f t="shared" si="7"/>
        <v>111.36</v>
      </c>
      <c r="H43" s="41">
        <f t="shared" si="7"/>
        <v>111.36</v>
      </c>
      <c r="I43" s="41">
        <f t="shared" si="7"/>
        <v>121.72</v>
      </c>
      <c r="J43" s="41">
        <f t="shared" si="7"/>
        <v>121.72</v>
      </c>
      <c r="K43" s="41">
        <f t="shared" si="7"/>
        <v>122.61999999999999</v>
      </c>
      <c r="L43" s="41">
        <f t="shared" si="7"/>
        <v>121.72</v>
      </c>
      <c r="M43" s="41">
        <f t="shared" si="7"/>
        <v>121.72</v>
      </c>
      <c r="N43" s="42">
        <f t="shared" si="7"/>
        <v>121.72</v>
      </c>
      <c r="O43" s="30">
        <f>'[1]янв'!O43*2+'[1]март'!O43*4+'[1]июль'!O43*6</f>
        <v>322.97999999999996</v>
      </c>
      <c r="P43" s="30">
        <f>'[1]янв'!P43*2+'[1]март'!P43*4+'[1]июль'!P43*6</f>
        <v>27.948</v>
      </c>
      <c r="Q43" s="30">
        <f>'[1]янв'!S43*2+'[1]март'!S43*4+'[1]июль'!S43*6</f>
        <v>15.707999999999998</v>
      </c>
      <c r="R43" s="30"/>
      <c r="S43" s="4">
        <f>'[1]янв'!T43*2+'[1]март'!T43*4+'[1]июль'!T43*6</f>
        <v>24.160000000000004</v>
      </c>
    </row>
    <row r="44" spans="1:19" ht="32.25" customHeight="1" hidden="1">
      <c r="A44" s="38" t="s">
        <v>20</v>
      </c>
      <c r="B44" s="17">
        <f>SUM(C44:N44)</f>
        <v>455.8349999999999</v>
      </c>
      <c r="C44" s="17">
        <v>38</v>
      </c>
      <c r="D44" s="17">
        <v>38</v>
      </c>
      <c r="E44" s="17">
        <v>31.535</v>
      </c>
      <c r="F44" s="34">
        <v>38</v>
      </c>
      <c r="G44" s="35">
        <v>38</v>
      </c>
      <c r="H44" s="35">
        <v>38</v>
      </c>
      <c r="I44" s="35">
        <v>38.9</v>
      </c>
      <c r="J44" s="35">
        <v>38.9</v>
      </c>
      <c r="K44" s="35">
        <v>39.8</v>
      </c>
      <c r="L44" s="35">
        <v>38.9</v>
      </c>
      <c r="M44" s="35">
        <v>38.9</v>
      </c>
      <c r="N44" s="36">
        <v>38.9</v>
      </c>
      <c r="O44" s="37">
        <f>'[1]янв'!O44*2+'[1]март'!O44*4+'[1]июль'!O44*6</f>
        <v>322.97999999999996</v>
      </c>
      <c r="P44" s="37">
        <f>'[1]янв'!P44*2+'[1]март'!P44*4+'[1]июль'!P44*6</f>
        <v>27.948</v>
      </c>
      <c r="Q44" s="37">
        <f>'[1]янв'!S44*2+'[1]март'!S44*4+'[1]июль'!S44*6</f>
        <v>15.707999999999998</v>
      </c>
      <c r="R44" s="37"/>
      <c r="S44" s="6">
        <f>'[1]янв'!T44*2+'[1]март'!T44*4+'[1]июль'!T44*6</f>
        <v>24.160000000000004</v>
      </c>
    </row>
    <row r="45" spans="1:19" ht="15.75" customHeight="1" hidden="1">
      <c r="A45" s="33" t="s">
        <v>21</v>
      </c>
      <c r="B45" s="17">
        <v>0</v>
      </c>
      <c r="C45" s="17">
        <v>0</v>
      </c>
      <c r="D45" s="17">
        <v>0</v>
      </c>
      <c r="E45" s="17">
        <v>0</v>
      </c>
      <c r="F45" s="34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6">
        <v>0</v>
      </c>
      <c r="O45" s="30">
        <f>'[1]янв'!O45*2+'[1]март'!O45*4+'[1]июль'!O45*6</f>
        <v>0</v>
      </c>
      <c r="P45" s="30">
        <f>'[1]янв'!P45*2+'[1]март'!P45*4+'[1]июль'!P45*6</f>
        <v>0</v>
      </c>
      <c r="Q45" s="30">
        <f>'[1]янв'!S45*2+'[1]март'!S45*4+'[1]июль'!S45*6</f>
        <v>0</v>
      </c>
      <c r="R45" s="30"/>
      <c r="S45" s="4">
        <f>'[1]янв'!T45*2+'[1]март'!T45*4+'[1]июль'!T45*6</f>
        <v>0</v>
      </c>
    </row>
    <row r="46" spans="1:19" ht="15.75" customHeight="1" hidden="1">
      <c r="A46" s="33" t="s">
        <v>22</v>
      </c>
      <c r="B46" s="17">
        <v>0</v>
      </c>
      <c r="C46" s="17">
        <v>0</v>
      </c>
      <c r="D46" s="17">
        <v>0</v>
      </c>
      <c r="E46" s="17">
        <v>0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0</v>
      </c>
      <c r="O46" s="30">
        <f>'[1]янв'!O46*2+'[1]март'!O46*4+'[1]июль'!O46*6</f>
        <v>0</v>
      </c>
      <c r="P46" s="30">
        <f>'[1]янв'!P46*2+'[1]март'!P46*4+'[1]июль'!P46*6</f>
        <v>0</v>
      </c>
      <c r="Q46" s="30">
        <f>'[1]янв'!S46*2+'[1]март'!S46*4+'[1]июль'!S46*6</f>
        <v>0</v>
      </c>
      <c r="R46" s="30"/>
      <c r="S46" s="4">
        <f>'[1]янв'!T46*2+'[1]март'!T46*4+'[1]июль'!T46*6</f>
        <v>0</v>
      </c>
    </row>
    <row r="47" spans="1:19" ht="15.75" customHeight="1" hidden="1">
      <c r="A47" s="33" t="s">
        <v>23</v>
      </c>
      <c r="B47" s="17">
        <v>0</v>
      </c>
      <c r="C47" s="17">
        <v>0</v>
      </c>
      <c r="D47" s="17">
        <v>0</v>
      </c>
      <c r="E47" s="17">
        <v>0</v>
      </c>
      <c r="F47" s="34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6">
        <v>0</v>
      </c>
      <c r="O47" s="30">
        <f>'[1]янв'!O47*2+'[1]март'!O47*4+'[1]июль'!O47*6</f>
        <v>0</v>
      </c>
      <c r="P47" s="30">
        <f>'[1]янв'!P47*2+'[1]март'!P47*4+'[1]июль'!P47*6</f>
        <v>0</v>
      </c>
      <c r="Q47" s="30">
        <f>'[1]янв'!S47*2+'[1]март'!S47*4+'[1]июль'!S47*6</f>
        <v>0</v>
      </c>
      <c r="R47" s="30"/>
      <c r="S47" s="4">
        <f>'[1]янв'!T47*2+'[1]март'!T47*4+'[1]июль'!T47*6</f>
        <v>0</v>
      </c>
    </row>
    <row r="48" spans="1:19" ht="15.75" customHeight="1" hidden="1">
      <c r="A48" s="33" t="s">
        <v>24</v>
      </c>
      <c r="B48" s="17">
        <v>0</v>
      </c>
      <c r="C48" s="17">
        <v>0</v>
      </c>
      <c r="D48" s="17">
        <v>0</v>
      </c>
      <c r="E48" s="17">
        <v>0</v>
      </c>
      <c r="F48" s="34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6">
        <v>0</v>
      </c>
      <c r="O48" s="30">
        <f>'[1]янв'!O48*2+'[1]март'!O48*4+'[1]июль'!O48*6</f>
        <v>0</v>
      </c>
      <c r="P48" s="30">
        <f>'[1]янв'!P48*2+'[1]март'!P48*4+'[1]июль'!P48*6</f>
        <v>0</v>
      </c>
      <c r="Q48" s="30">
        <f>'[1]янв'!S48*2+'[1]март'!S48*4+'[1]июль'!S48*6</f>
        <v>0</v>
      </c>
      <c r="R48" s="30"/>
      <c r="S48" s="4">
        <f>'[1]янв'!T48*2+'[1]март'!T48*4+'[1]июль'!T48*6</f>
        <v>0</v>
      </c>
    </row>
    <row r="49" spans="1:19" ht="15.75" customHeight="1" hidden="1">
      <c r="A49" s="33" t="s">
        <v>25</v>
      </c>
      <c r="B49" s="17">
        <v>0</v>
      </c>
      <c r="C49" s="17">
        <v>0</v>
      </c>
      <c r="D49" s="17">
        <v>0</v>
      </c>
      <c r="E49" s="17">
        <v>0</v>
      </c>
      <c r="F49" s="34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6">
        <v>0</v>
      </c>
      <c r="O49" s="30">
        <f>'[1]янв'!O49*2+'[1]март'!O49*4+'[1]июль'!O49*6</f>
        <v>0</v>
      </c>
      <c r="P49" s="30">
        <f>'[1]янв'!P49*2+'[1]март'!P49*4+'[1]июль'!P49*6</f>
        <v>0</v>
      </c>
      <c r="Q49" s="30">
        <f>'[1]янв'!S49*2+'[1]март'!S49*4+'[1]июль'!S49*6</f>
        <v>0</v>
      </c>
      <c r="R49" s="30"/>
      <c r="S49" s="4">
        <f>'[1]янв'!T49*2+'[1]март'!T49*4+'[1]июль'!T49*6</f>
        <v>0</v>
      </c>
    </row>
    <row r="50" spans="1:19" ht="15.75" customHeight="1" hidden="1">
      <c r="A50" s="33" t="s">
        <v>26</v>
      </c>
      <c r="B50" s="17">
        <v>0</v>
      </c>
      <c r="C50" s="17">
        <v>0</v>
      </c>
      <c r="D50" s="17">
        <v>0</v>
      </c>
      <c r="E50" s="17">
        <v>0</v>
      </c>
      <c r="F50" s="34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6">
        <v>0</v>
      </c>
      <c r="O50" s="30">
        <f>'[1]янв'!O50*2+'[1]март'!O50*4+'[1]июль'!O50*6</f>
        <v>0</v>
      </c>
      <c r="P50" s="30">
        <f>'[1]янв'!P50*2+'[1]март'!P50*4+'[1]июль'!P50*6</f>
        <v>0</v>
      </c>
      <c r="Q50" s="30">
        <f>'[1]янв'!S50*2+'[1]март'!S50*4+'[1]июль'!S50*6</f>
        <v>0</v>
      </c>
      <c r="R50" s="30"/>
      <c r="S50" s="4">
        <f>'[1]янв'!T50*2+'[1]март'!T50*4+'[1]июль'!T50*6</f>
        <v>0</v>
      </c>
    </row>
    <row r="51" spans="1:19" ht="15.75" customHeight="1" hidden="1">
      <c r="A51" s="33" t="s">
        <v>42</v>
      </c>
      <c r="B51" s="17">
        <f>SUM(C51:N51)</f>
        <v>863.7199999999998</v>
      </c>
      <c r="C51" s="17">
        <v>73.36</v>
      </c>
      <c r="D51" s="17">
        <v>73.36</v>
      </c>
      <c r="E51" s="17">
        <v>0</v>
      </c>
      <c r="F51" s="34">
        <v>73.36</v>
      </c>
      <c r="G51" s="35">
        <v>73.36</v>
      </c>
      <c r="H51" s="35">
        <v>73.36</v>
      </c>
      <c r="I51" s="35">
        <v>82.82</v>
      </c>
      <c r="J51" s="35">
        <v>82.82</v>
      </c>
      <c r="K51" s="35">
        <v>82.82</v>
      </c>
      <c r="L51" s="35">
        <v>82.82</v>
      </c>
      <c r="M51" s="35">
        <v>82.82</v>
      </c>
      <c r="N51" s="36">
        <v>82.82</v>
      </c>
      <c r="O51" s="30">
        <f>'[1]янв'!O51*2+'[1]март'!O51*4+'[1]июль'!O51*6</f>
        <v>0</v>
      </c>
      <c r="P51" s="30">
        <f>'[1]янв'!P51*2+'[1]март'!P51*4+'[1]июль'!P51*6</f>
        <v>0</v>
      </c>
      <c r="Q51" s="30">
        <f>'[1]янв'!S51*2+'[1]март'!S51*4+'[1]июль'!S51*6</f>
        <v>0</v>
      </c>
      <c r="R51" s="30"/>
      <c r="S51" s="4">
        <f>'[1]янв'!T51*2+'[1]март'!T51*4+'[1]июль'!T51*6</f>
        <v>0</v>
      </c>
    </row>
    <row r="52" spans="1:19" ht="15.75" customHeight="1" hidden="1">
      <c r="A52" s="31" t="s">
        <v>43</v>
      </c>
      <c r="B52" s="32">
        <f>SUM(C52:N52)</f>
        <v>0</v>
      </c>
      <c r="C52" s="32">
        <f>C53+C58</f>
        <v>0</v>
      </c>
      <c r="D52" s="32">
        <f>D53+D58</f>
        <v>0</v>
      </c>
      <c r="E52" s="32">
        <v>0</v>
      </c>
      <c r="F52" s="40">
        <f aca="true" t="shared" si="8" ref="F52:N52">F53+F58</f>
        <v>0</v>
      </c>
      <c r="G52" s="41">
        <f t="shared" si="8"/>
        <v>0</v>
      </c>
      <c r="H52" s="41">
        <f t="shared" si="8"/>
        <v>0</v>
      </c>
      <c r="I52" s="41">
        <f t="shared" si="8"/>
        <v>0</v>
      </c>
      <c r="J52" s="41">
        <f t="shared" si="8"/>
        <v>0</v>
      </c>
      <c r="K52" s="41">
        <f t="shared" si="8"/>
        <v>0</v>
      </c>
      <c r="L52" s="41">
        <f t="shared" si="8"/>
        <v>0</v>
      </c>
      <c r="M52" s="41">
        <f t="shared" si="8"/>
        <v>0</v>
      </c>
      <c r="N52" s="42">
        <f t="shared" si="8"/>
        <v>0</v>
      </c>
      <c r="O52" s="30">
        <f>'[1]янв'!O52*2+'[1]март'!O52*4+'[1]июль'!O52*6</f>
        <v>0</v>
      </c>
      <c r="P52" s="30">
        <f>'[1]янв'!P52*2+'[1]март'!P52*4+'[1]июль'!P52*6</f>
        <v>0</v>
      </c>
      <c r="Q52" s="30">
        <f>'[1]янв'!S52*2+'[1]март'!S52*4+'[1]июль'!S52*6</f>
        <v>0</v>
      </c>
      <c r="R52" s="30"/>
      <c r="S52" s="4">
        <f>'[1]янв'!T52*2+'[1]март'!T52*4+'[1]июль'!T52*6</f>
        <v>0</v>
      </c>
    </row>
    <row r="53" spans="1:19" ht="15.75" customHeight="1" hidden="1">
      <c r="A53" s="43" t="s">
        <v>44</v>
      </c>
      <c r="B53" s="44">
        <f>SUM(C53:N53)</f>
        <v>0</v>
      </c>
      <c r="C53" s="44">
        <f>C54+C55</f>
        <v>0</v>
      </c>
      <c r="D53" s="44">
        <f>D54+D55</f>
        <v>0</v>
      </c>
      <c r="E53" s="44">
        <v>0</v>
      </c>
      <c r="F53" s="45">
        <f aca="true" t="shared" si="9" ref="F53:N53">F54+F55</f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46">
        <f t="shared" si="9"/>
        <v>0</v>
      </c>
      <c r="M53" s="46">
        <f t="shared" si="9"/>
        <v>0</v>
      </c>
      <c r="N53" s="47">
        <f t="shared" si="9"/>
        <v>0</v>
      </c>
      <c r="O53" s="30">
        <f>'[1]янв'!O53*2+'[1]март'!O53*4+'[1]июль'!O53*6</f>
        <v>0</v>
      </c>
      <c r="P53" s="30">
        <f>'[1]янв'!P53*2+'[1]март'!P53*4+'[1]июль'!P53*6</f>
        <v>0</v>
      </c>
      <c r="Q53" s="30">
        <f>'[1]янв'!S53*2+'[1]март'!S53*4+'[1]июль'!S53*6</f>
        <v>0</v>
      </c>
      <c r="R53" s="30"/>
      <c r="S53" s="4">
        <f>'[1]янв'!T53*2+'[1]март'!T53*4+'[1]июль'!T53*6</f>
        <v>0</v>
      </c>
    </row>
    <row r="54" spans="1:19" ht="15.75" customHeight="1" hidden="1">
      <c r="A54" s="33" t="s">
        <v>45</v>
      </c>
      <c r="B54" s="17">
        <v>0</v>
      </c>
      <c r="C54" s="17">
        <v>0</v>
      </c>
      <c r="D54" s="17">
        <v>0</v>
      </c>
      <c r="E54" s="17">
        <v>0</v>
      </c>
      <c r="F54" s="34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6">
        <v>0</v>
      </c>
      <c r="O54" s="30">
        <f>'[1]янв'!O54*2+'[1]март'!O54*4+'[1]июль'!O54*6</f>
        <v>0</v>
      </c>
      <c r="P54" s="30">
        <f>'[1]янв'!P54*2+'[1]март'!P54*4+'[1]июль'!P54*6</f>
        <v>0</v>
      </c>
      <c r="Q54" s="30">
        <f>'[1]янв'!S54*2+'[1]март'!S54*4+'[1]июль'!S54*6</f>
        <v>0</v>
      </c>
      <c r="R54" s="30"/>
      <c r="S54" s="4">
        <f>'[1]янв'!T54*2+'[1]март'!T54*4+'[1]июль'!T54*6</f>
        <v>0</v>
      </c>
    </row>
    <row r="55" spans="1:19" ht="15.75" customHeight="1" hidden="1">
      <c r="A55" s="33" t="s">
        <v>46</v>
      </c>
      <c r="B55" s="17">
        <f>SUM(C55:N55)</f>
        <v>0</v>
      </c>
      <c r="C55" s="17">
        <f>C56+C57</f>
        <v>0</v>
      </c>
      <c r="D55" s="17">
        <f>D56+D57</f>
        <v>0</v>
      </c>
      <c r="E55" s="17">
        <v>0</v>
      </c>
      <c r="F55" s="34">
        <f aca="true" t="shared" si="10" ref="F55:N55">F56+F57</f>
        <v>0</v>
      </c>
      <c r="G55" s="35">
        <f t="shared" si="10"/>
        <v>0</v>
      </c>
      <c r="H55" s="35">
        <f t="shared" si="10"/>
        <v>0</v>
      </c>
      <c r="I55" s="35">
        <f t="shared" si="10"/>
        <v>0</v>
      </c>
      <c r="J55" s="35">
        <f t="shared" si="10"/>
        <v>0</v>
      </c>
      <c r="K55" s="35">
        <f t="shared" si="10"/>
        <v>0</v>
      </c>
      <c r="L55" s="35">
        <f t="shared" si="10"/>
        <v>0</v>
      </c>
      <c r="M55" s="35">
        <f t="shared" si="10"/>
        <v>0</v>
      </c>
      <c r="N55" s="36">
        <f t="shared" si="10"/>
        <v>0</v>
      </c>
      <c r="O55" s="30">
        <f>'[1]янв'!O55*2+'[1]март'!O55*4+'[1]июль'!O55*6</f>
        <v>0</v>
      </c>
      <c r="P55" s="30">
        <f>'[1]янв'!P55*2+'[1]март'!P55*4+'[1]июль'!P55*6</f>
        <v>0</v>
      </c>
      <c r="Q55" s="30">
        <f>'[1]янв'!S55*2+'[1]март'!S55*4+'[1]июль'!S55*6</f>
        <v>0</v>
      </c>
      <c r="R55" s="30"/>
      <c r="S55" s="4">
        <f>'[1]янв'!T55*2+'[1]март'!T55*4+'[1]июль'!T55*6</f>
        <v>0</v>
      </c>
    </row>
    <row r="56" spans="1:19" ht="15.75" customHeight="1" hidden="1">
      <c r="A56" s="33" t="s">
        <v>47</v>
      </c>
      <c r="B56" s="17">
        <v>0</v>
      </c>
      <c r="C56" s="17">
        <v>0</v>
      </c>
      <c r="D56" s="17">
        <v>0</v>
      </c>
      <c r="E56" s="17">
        <v>0</v>
      </c>
      <c r="F56" s="34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6">
        <v>0</v>
      </c>
      <c r="O56" s="30">
        <f>'[1]янв'!O56*2+'[1]март'!O56*4+'[1]июль'!O56*6</f>
        <v>0</v>
      </c>
      <c r="P56" s="30">
        <f>'[1]янв'!P56*2+'[1]март'!P56*4+'[1]июль'!P56*6</f>
        <v>0</v>
      </c>
      <c r="Q56" s="30">
        <f>'[1]янв'!S56*2+'[1]март'!S56*4+'[1]июль'!S56*6</f>
        <v>0</v>
      </c>
      <c r="R56" s="30"/>
      <c r="S56" s="4">
        <f>'[1]янв'!T56*2+'[1]март'!T56*4+'[1]июль'!T56*6</f>
        <v>0</v>
      </c>
    </row>
    <row r="57" spans="1:19" ht="15.75" customHeight="1" hidden="1">
      <c r="A57" s="33" t="s">
        <v>48</v>
      </c>
      <c r="B57" s="17">
        <v>0</v>
      </c>
      <c r="C57" s="17">
        <v>0</v>
      </c>
      <c r="D57" s="17">
        <v>0</v>
      </c>
      <c r="E57" s="17">
        <v>0</v>
      </c>
      <c r="F57" s="34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6">
        <v>0</v>
      </c>
      <c r="O57" s="30">
        <f>'[1]янв'!O57*2+'[1]март'!O57*4+'[1]июль'!O57*6</f>
        <v>0</v>
      </c>
      <c r="P57" s="30">
        <f>'[1]янв'!P57*2+'[1]март'!P57*4+'[1]июль'!P57*6</f>
        <v>0</v>
      </c>
      <c r="Q57" s="30">
        <f>'[1]янв'!S57*2+'[1]март'!S57*4+'[1]июль'!S57*6</f>
        <v>0</v>
      </c>
      <c r="R57" s="30"/>
      <c r="S57" s="4">
        <f>'[1]янв'!T57*2+'[1]март'!T57*4+'[1]июль'!T57*6</f>
        <v>0</v>
      </c>
    </row>
    <row r="58" spans="1:19" ht="15.75" customHeight="1" hidden="1">
      <c r="A58" s="43" t="s">
        <v>49</v>
      </c>
      <c r="B58" s="44">
        <f>SUM(C58:N58)</f>
        <v>0</v>
      </c>
      <c r="C58" s="44">
        <f>C59+C67+C68+C69+C70</f>
        <v>0</v>
      </c>
      <c r="D58" s="44">
        <f>D59+D67+D68+D69+D70</f>
        <v>0</v>
      </c>
      <c r="E58" s="44">
        <v>0</v>
      </c>
      <c r="F58" s="45">
        <f aca="true" t="shared" si="11" ref="F58:N58">F59+F67+F68+F69+F70</f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7">
        <f t="shared" si="11"/>
        <v>0</v>
      </c>
      <c r="O58" s="30">
        <f>'[1]янв'!O58*2+'[1]март'!O58*4+'[1]июль'!O58*6</f>
        <v>0</v>
      </c>
      <c r="P58" s="30">
        <f>'[1]янв'!P58*2+'[1]март'!P58*4+'[1]июль'!P58*6</f>
        <v>0</v>
      </c>
      <c r="Q58" s="30">
        <f>'[1]янв'!S58*2+'[1]март'!S58*4+'[1]июль'!S58*6</f>
        <v>0</v>
      </c>
      <c r="R58" s="30"/>
      <c r="S58" s="4">
        <f>'[1]янв'!T58*2+'[1]март'!T58*4+'[1]июль'!T58*6</f>
        <v>0</v>
      </c>
    </row>
    <row r="59" spans="1:19" ht="15.75" customHeight="1" hidden="1">
      <c r="A59" s="33" t="s">
        <v>50</v>
      </c>
      <c r="B59" s="17">
        <f>SUM(C59:N59)</f>
        <v>0</v>
      </c>
      <c r="C59" s="17">
        <f>C60+C63+C64+C65+C66</f>
        <v>0</v>
      </c>
      <c r="D59" s="17">
        <f>D60+D63+D64+D65+D66</f>
        <v>0</v>
      </c>
      <c r="E59" s="17">
        <v>0</v>
      </c>
      <c r="F59" s="34">
        <f aca="true" t="shared" si="12" ref="F59:N59">F60+F63+F64+F65+F66</f>
        <v>0</v>
      </c>
      <c r="G59" s="35">
        <f t="shared" si="12"/>
        <v>0</v>
      </c>
      <c r="H59" s="35">
        <f t="shared" si="12"/>
        <v>0</v>
      </c>
      <c r="I59" s="35">
        <f t="shared" si="12"/>
        <v>0</v>
      </c>
      <c r="J59" s="35">
        <f t="shared" si="12"/>
        <v>0</v>
      </c>
      <c r="K59" s="35">
        <f t="shared" si="12"/>
        <v>0</v>
      </c>
      <c r="L59" s="35">
        <f t="shared" si="12"/>
        <v>0</v>
      </c>
      <c r="M59" s="35">
        <f t="shared" si="12"/>
        <v>0</v>
      </c>
      <c r="N59" s="36">
        <f t="shared" si="12"/>
        <v>0</v>
      </c>
      <c r="O59" s="30">
        <f>'[1]янв'!O59*2+'[1]март'!O59*4+'[1]июль'!O59*6</f>
        <v>0</v>
      </c>
      <c r="P59" s="30">
        <f>'[1]янв'!P59*2+'[1]март'!P59*4+'[1]июль'!P59*6</f>
        <v>0</v>
      </c>
      <c r="Q59" s="30">
        <f>'[1]янв'!S59*2+'[1]март'!S59*4+'[1]июль'!S59*6</f>
        <v>0</v>
      </c>
      <c r="R59" s="30"/>
      <c r="S59" s="4">
        <f>'[1]янв'!T59*2+'[1]март'!T59*4+'[1]июль'!T59*6</f>
        <v>0</v>
      </c>
    </row>
    <row r="60" spans="1:19" ht="15.75" customHeight="1" hidden="1">
      <c r="A60" s="33" t="s">
        <v>51</v>
      </c>
      <c r="B60" s="17">
        <f>SUM(C60:N60)</f>
        <v>0</v>
      </c>
      <c r="C60" s="17">
        <f>C61+C62</f>
        <v>0</v>
      </c>
      <c r="D60" s="17">
        <f>D61+D62</f>
        <v>0</v>
      </c>
      <c r="E60" s="17">
        <v>0</v>
      </c>
      <c r="F60" s="34">
        <f aca="true" t="shared" si="13" ref="F60:N60">F61+F62</f>
        <v>0</v>
      </c>
      <c r="G60" s="35">
        <f t="shared" si="13"/>
        <v>0</v>
      </c>
      <c r="H60" s="35">
        <f t="shared" si="13"/>
        <v>0</v>
      </c>
      <c r="I60" s="35">
        <f t="shared" si="13"/>
        <v>0</v>
      </c>
      <c r="J60" s="35">
        <f t="shared" si="13"/>
        <v>0</v>
      </c>
      <c r="K60" s="35">
        <f t="shared" si="13"/>
        <v>0</v>
      </c>
      <c r="L60" s="35">
        <f t="shared" si="13"/>
        <v>0</v>
      </c>
      <c r="M60" s="35">
        <f t="shared" si="13"/>
        <v>0</v>
      </c>
      <c r="N60" s="36">
        <f t="shared" si="13"/>
        <v>0</v>
      </c>
      <c r="O60" s="30">
        <f>'[1]янв'!O60*2+'[1]март'!O60*4+'[1]июль'!O60*6</f>
        <v>0</v>
      </c>
      <c r="P60" s="30">
        <f>'[1]янв'!P60*2+'[1]март'!P60*4+'[1]июль'!P60*6</f>
        <v>0</v>
      </c>
      <c r="Q60" s="30">
        <f>'[1]янв'!S60*2+'[1]март'!S60*4+'[1]июль'!S60*6</f>
        <v>0</v>
      </c>
      <c r="R60" s="30"/>
      <c r="S60" s="4">
        <f>'[1]янв'!T60*2+'[1]март'!T60*4+'[1]июль'!T60*6</f>
        <v>0</v>
      </c>
    </row>
    <row r="61" spans="1:19" ht="15.75" customHeight="1" hidden="1">
      <c r="A61" s="33" t="s">
        <v>52</v>
      </c>
      <c r="B61" s="17">
        <v>0</v>
      </c>
      <c r="C61" s="17">
        <v>0</v>
      </c>
      <c r="D61" s="17">
        <v>0</v>
      </c>
      <c r="E61" s="17">
        <v>0</v>
      </c>
      <c r="F61" s="34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6">
        <v>0</v>
      </c>
      <c r="O61" s="30">
        <f>'[1]янв'!O61*2+'[1]март'!O61*4+'[1]июль'!O61*6</f>
        <v>0</v>
      </c>
      <c r="P61" s="30">
        <f>'[1]янв'!P61*2+'[1]март'!P61*4+'[1]июль'!P61*6</f>
        <v>0</v>
      </c>
      <c r="Q61" s="30">
        <f>'[1]янв'!S61*2+'[1]март'!S61*4+'[1]июль'!S61*6</f>
        <v>0</v>
      </c>
      <c r="R61" s="30"/>
      <c r="S61" s="4">
        <f>'[1]янв'!T61*2+'[1]март'!T61*4+'[1]июль'!T61*6</f>
        <v>0</v>
      </c>
    </row>
    <row r="62" spans="1:19" ht="15.75" customHeight="1" hidden="1">
      <c r="A62" s="33" t="s">
        <v>53</v>
      </c>
      <c r="B62" s="17">
        <v>0</v>
      </c>
      <c r="C62" s="17">
        <v>0</v>
      </c>
      <c r="D62" s="17">
        <v>0</v>
      </c>
      <c r="E62" s="17">
        <v>0</v>
      </c>
      <c r="F62" s="34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6">
        <v>0</v>
      </c>
      <c r="O62" s="30">
        <f>'[1]янв'!O62*2+'[1]март'!O62*4+'[1]июль'!O62*6</f>
        <v>0</v>
      </c>
      <c r="P62" s="30">
        <f>'[1]янв'!P62*2+'[1]март'!P62*4+'[1]июль'!P62*6</f>
        <v>0</v>
      </c>
      <c r="Q62" s="30">
        <f>'[1]янв'!S62*2+'[1]март'!S62*4+'[1]июль'!S62*6</f>
        <v>0</v>
      </c>
      <c r="R62" s="30"/>
      <c r="S62" s="4">
        <f>'[1]янв'!T62*2+'[1]март'!T62*4+'[1]июль'!T62*6</f>
        <v>0</v>
      </c>
    </row>
    <row r="63" spans="1:19" ht="15.75" customHeight="1" hidden="1">
      <c r="A63" s="33" t="s">
        <v>54</v>
      </c>
      <c r="B63" s="17">
        <v>0</v>
      </c>
      <c r="C63" s="17">
        <v>0</v>
      </c>
      <c r="D63" s="17">
        <v>0</v>
      </c>
      <c r="E63" s="17">
        <v>0</v>
      </c>
      <c r="F63" s="34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6">
        <v>0</v>
      </c>
      <c r="O63" s="30">
        <f>'[1]янв'!O63*2+'[1]март'!O63*4+'[1]июль'!O63*6</f>
        <v>0</v>
      </c>
      <c r="P63" s="30">
        <f>'[1]янв'!P63*2+'[1]март'!P63*4+'[1]июль'!P63*6</f>
        <v>0</v>
      </c>
      <c r="Q63" s="30">
        <f>'[1]янв'!S63*2+'[1]март'!S63*4+'[1]июль'!S63*6</f>
        <v>0</v>
      </c>
      <c r="R63" s="30"/>
      <c r="S63" s="4">
        <f>'[1]янв'!T63*2+'[1]март'!T63*4+'[1]июль'!T63*6</f>
        <v>0</v>
      </c>
    </row>
    <row r="64" spans="1:19" ht="15.75" customHeight="1" hidden="1">
      <c r="A64" s="33" t="s">
        <v>55</v>
      </c>
      <c r="B64" s="17">
        <v>0</v>
      </c>
      <c r="C64" s="17">
        <v>0</v>
      </c>
      <c r="D64" s="17">
        <v>0</v>
      </c>
      <c r="E64" s="17">
        <v>0</v>
      </c>
      <c r="F64" s="34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6">
        <v>0</v>
      </c>
      <c r="O64" s="30">
        <f>'[1]янв'!O64*2+'[1]март'!O64*4+'[1]июль'!O64*6</f>
        <v>0</v>
      </c>
      <c r="P64" s="30">
        <f>'[1]янв'!P64*2+'[1]март'!P64*4+'[1]июль'!P64*6</f>
        <v>0</v>
      </c>
      <c r="Q64" s="30">
        <f>'[1]янв'!S64*2+'[1]март'!S64*4+'[1]июль'!S64*6</f>
        <v>0</v>
      </c>
      <c r="R64" s="30"/>
      <c r="S64" s="4">
        <f>'[1]янв'!T64*2+'[1]март'!T64*4+'[1]июль'!T64*6</f>
        <v>0</v>
      </c>
    </row>
    <row r="65" spans="1:19" ht="15.75" customHeight="1" hidden="1">
      <c r="A65" s="33" t="s">
        <v>56</v>
      </c>
      <c r="B65" s="17">
        <v>0</v>
      </c>
      <c r="C65" s="17">
        <v>0</v>
      </c>
      <c r="D65" s="17">
        <v>0</v>
      </c>
      <c r="E65" s="17">
        <v>0</v>
      </c>
      <c r="F65" s="34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6">
        <v>0</v>
      </c>
      <c r="O65" s="30">
        <f>'[1]янв'!O65*2+'[1]март'!O65*4+'[1]июль'!O65*6</f>
        <v>0</v>
      </c>
      <c r="P65" s="30">
        <f>'[1]янв'!P65*2+'[1]март'!P65*4+'[1]июль'!P65*6</f>
        <v>0</v>
      </c>
      <c r="Q65" s="30">
        <f>'[1]янв'!S65*2+'[1]март'!S65*4+'[1]июль'!S65*6</f>
        <v>0</v>
      </c>
      <c r="R65" s="30"/>
      <c r="S65" s="4">
        <f>'[1]янв'!T65*2+'[1]март'!T65*4+'[1]июль'!T65*6</f>
        <v>0</v>
      </c>
    </row>
    <row r="66" spans="1:19" ht="15.75" customHeight="1" hidden="1">
      <c r="A66" s="33" t="s">
        <v>57</v>
      </c>
      <c r="B66" s="17">
        <v>0</v>
      </c>
      <c r="C66" s="17">
        <v>0</v>
      </c>
      <c r="D66" s="17">
        <v>0</v>
      </c>
      <c r="E66" s="17">
        <v>0</v>
      </c>
      <c r="F66" s="34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6">
        <v>0</v>
      </c>
      <c r="O66" s="30">
        <f>'[1]янв'!O66*2+'[1]март'!O66*4+'[1]июль'!O66*6</f>
        <v>0</v>
      </c>
      <c r="P66" s="30">
        <f>'[1]янв'!P66*2+'[1]март'!P66*4+'[1]июль'!P66*6</f>
        <v>0</v>
      </c>
      <c r="Q66" s="30">
        <f>'[1]янв'!S66*2+'[1]март'!S66*4+'[1]июль'!S66*6</f>
        <v>0</v>
      </c>
      <c r="R66" s="30"/>
      <c r="S66" s="4">
        <f>'[1]янв'!T66*2+'[1]март'!T66*4+'[1]июль'!T66*6</f>
        <v>0</v>
      </c>
    </row>
    <row r="67" spans="1:19" ht="15.75" customHeight="1" hidden="1">
      <c r="A67" s="33" t="s">
        <v>58</v>
      </c>
      <c r="B67" s="17">
        <v>0</v>
      </c>
      <c r="C67" s="17">
        <v>0</v>
      </c>
      <c r="D67" s="17">
        <v>0</v>
      </c>
      <c r="E67" s="17">
        <v>0</v>
      </c>
      <c r="F67" s="34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6">
        <v>0</v>
      </c>
      <c r="O67" s="30">
        <f>'[1]янв'!O67*2+'[1]март'!O67*4+'[1]июль'!O67*6</f>
        <v>0</v>
      </c>
      <c r="P67" s="30">
        <f>'[1]янв'!P67*2+'[1]март'!P67*4+'[1]июль'!P67*6</f>
        <v>0</v>
      </c>
      <c r="Q67" s="30">
        <f>'[1]янв'!S67*2+'[1]март'!S67*4+'[1]июль'!S67*6</f>
        <v>0</v>
      </c>
      <c r="R67" s="30"/>
      <c r="S67" s="4">
        <f>'[1]янв'!T67*2+'[1]март'!T67*4+'[1]июль'!T67*6</f>
        <v>0</v>
      </c>
    </row>
    <row r="68" spans="1:19" ht="15.75" customHeight="1" hidden="1">
      <c r="A68" s="33" t="s">
        <v>59</v>
      </c>
      <c r="B68" s="17">
        <v>0</v>
      </c>
      <c r="C68" s="17">
        <v>0</v>
      </c>
      <c r="D68" s="17">
        <v>0</v>
      </c>
      <c r="E68" s="17">
        <v>0</v>
      </c>
      <c r="F68" s="34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6">
        <v>0</v>
      </c>
      <c r="O68" s="30">
        <f>'[1]янв'!O68*2+'[1]март'!O68*4+'[1]июль'!O68*6</f>
        <v>0</v>
      </c>
      <c r="P68" s="30">
        <f>'[1]янв'!P68*2+'[1]март'!P68*4+'[1]июль'!P68*6</f>
        <v>0</v>
      </c>
      <c r="Q68" s="30">
        <f>'[1]янв'!S68*2+'[1]март'!S68*4+'[1]июль'!S68*6</f>
        <v>0</v>
      </c>
      <c r="R68" s="30"/>
      <c r="S68" s="4">
        <f>'[1]янв'!T68*2+'[1]март'!T68*4+'[1]июль'!T68*6</f>
        <v>0</v>
      </c>
    </row>
    <row r="69" spans="1:19" ht="15.75" customHeight="1" hidden="1">
      <c r="A69" s="33" t="s">
        <v>60</v>
      </c>
      <c r="B69" s="17">
        <v>0</v>
      </c>
      <c r="C69" s="17">
        <v>0</v>
      </c>
      <c r="D69" s="17">
        <v>0</v>
      </c>
      <c r="E69" s="17">
        <v>0</v>
      </c>
      <c r="F69" s="34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6">
        <v>0</v>
      </c>
      <c r="O69" s="30">
        <f>'[1]янв'!O69*2+'[1]март'!O69*4+'[1]июль'!O69*6</f>
        <v>0</v>
      </c>
      <c r="P69" s="30">
        <f>'[1]янв'!P69*2+'[1]март'!P69*4+'[1]июль'!P69*6</f>
        <v>0</v>
      </c>
      <c r="Q69" s="30">
        <f>'[1]янв'!S69*2+'[1]март'!S69*4+'[1]июль'!S69*6</f>
        <v>0</v>
      </c>
      <c r="R69" s="30"/>
      <c r="S69" s="4">
        <f>'[1]янв'!T69*2+'[1]март'!T69*4+'[1]июль'!T69*6</f>
        <v>0</v>
      </c>
    </row>
    <row r="70" spans="1:19" ht="15.75" customHeight="1" hidden="1">
      <c r="A70" s="33" t="s">
        <v>61</v>
      </c>
      <c r="B70" s="17">
        <v>0</v>
      </c>
      <c r="C70" s="17">
        <v>0</v>
      </c>
      <c r="D70" s="17">
        <v>0</v>
      </c>
      <c r="E70" s="17">
        <v>0</v>
      </c>
      <c r="F70" s="34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6">
        <v>0</v>
      </c>
      <c r="O70" s="30">
        <f>'[1]янв'!O70*2+'[1]март'!O70*4+'[1]июль'!O70*6</f>
        <v>0</v>
      </c>
      <c r="P70" s="30">
        <f>'[1]янв'!P70*2+'[1]март'!P70*4+'[1]июль'!P70*6</f>
        <v>0</v>
      </c>
      <c r="Q70" s="30">
        <f>'[1]янв'!S70*2+'[1]март'!S70*4+'[1]июль'!S70*6</f>
        <v>0</v>
      </c>
      <c r="R70" s="30"/>
      <c r="S70" s="4">
        <f>'[1]янв'!T70*2+'[1]март'!T70*4+'[1]июль'!T70*6</f>
        <v>0</v>
      </c>
    </row>
    <row r="71" spans="1:19" ht="15.75" customHeight="1" hidden="1">
      <c r="A71" s="31" t="s">
        <v>62</v>
      </c>
      <c r="B71" s="32">
        <f>SUM(C71:N71)</f>
        <v>177.26399999999998</v>
      </c>
      <c r="C71" s="32">
        <f>C72+C73+C74+C75+C76+C77</f>
        <v>14.647</v>
      </c>
      <c r="D71" s="32">
        <f>D72+D73+D74+D75+D76+D77</f>
        <v>14.647</v>
      </c>
      <c r="E71" s="32">
        <f>E77+E76+E75+E74+E73+E72</f>
        <v>16.147</v>
      </c>
      <c r="F71" s="40">
        <f aca="true" t="shared" si="14" ref="F71:N71">F72+F73+F74+F75+F76+F77</f>
        <v>14.647</v>
      </c>
      <c r="G71" s="41">
        <f t="shared" si="14"/>
        <v>14.647</v>
      </c>
      <c r="H71" s="41">
        <f t="shared" si="14"/>
        <v>14.647</v>
      </c>
      <c r="I71" s="41">
        <f t="shared" si="14"/>
        <v>14.647</v>
      </c>
      <c r="J71" s="41">
        <f t="shared" si="14"/>
        <v>14.647</v>
      </c>
      <c r="K71" s="41">
        <f t="shared" si="14"/>
        <v>14.647</v>
      </c>
      <c r="L71" s="41">
        <f t="shared" si="14"/>
        <v>14.647</v>
      </c>
      <c r="M71" s="41">
        <f t="shared" si="14"/>
        <v>14.647</v>
      </c>
      <c r="N71" s="41">
        <f t="shared" si="14"/>
        <v>14.647</v>
      </c>
      <c r="O71" s="30">
        <f>'[1]янв'!O71*2+'[1]март'!O71*4+'[1]июль'!O71*6</f>
        <v>244.752</v>
      </c>
      <c r="P71" s="30">
        <f>'[1]янв'!P71*2+'[1]март'!P71*4+'[1]июль'!P71*6</f>
        <v>21.28</v>
      </c>
      <c r="Q71" s="30">
        <f>'[1]янв'!S71*2+'[1]март'!S71*4+'[1]июль'!S71*6</f>
        <v>11.894</v>
      </c>
      <c r="R71" s="30"/>
      <c r="S71" s="4">
        <f>'[1]янв'!T71*2+'[1]март'!T71*4+'[1]июль'!T71*6</f>
        <v>18.256</v>
      </c>
    </row>
    <row r="72" spans="1:19" ht="15.75" customHeight="1" hidden="1">
      <c r="A72" s="33" t="s">
        <v>63</v>
      </c>
      <c r="B72" s="17">
        <v>0</v>
      </c>
      <c r="C72" s="17">
        <v>0</v>
      </c>
      <c r="D72" s="17">
        <v>0</v>
      </c>
      <c r="E72" s="17">
        <v>0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6">
        <v>0</v>
      </c>
      <c r="O72" s="30"/>
      <c r="P72" s="30"/>
      <c r="Q72" s="30"/>
      <c r="R72" s="30"/>
      <c r="S72" s="4"/>
    </row>
    <row r="73" spans="1:19" ht="15.75" customHeight="1" hidden="1">
      <c r="A73" s="33" t="s">
        <v>64</v>
      </c>
      <c r="B73" s="17">
        <v>0</v>
      </c>
      <c r="C73" s="17">
        <v>0</v>
      </c>
      <c r="D73" s="17">
        <v>0</v>
      </c>
      <c r="E73" s="17">
        <v>0</v>
      </c>
      <c r="F73" s="34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6">
        <v>0</v>
      </c>
      <c r="O73" s="30"/>
      <c r="P73" s="30"/>
      <c r="Q73" s="30"/>
      <c r="R73" s="30"/>
      <c r="S73" s="4"/>
    </row>
    <row r="74" spans="1:19" ht="15.75" customHeight="1" hidden="1">
      <c r="A74" s="33" t="s">
        <v>65</v>
      </c>
      <c r="B74" s="17">
        <v>0</v>
      </c>
      <c r="C74" s="17">
        <v>0</v>
      </c>
      <c r="D74" s="17">
        <v>0</v>
      </c>
      <c r="E74" s="17">
        <v>0</v>
      </c>
      <c r="F74" s="34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6">
        <v>0</v>
      </c>
      <c r="O74" s="30"/>
      <c r="P74" s="30"/>
      <c r="Q74" s="30"/>
      <c r="R74" s="30"/>
      <c r="S74" s="4"/>
    </row>
    <row r="75" spans="1:19" ht="15.75" customHeight="1" hidden="1">
      <c r="A75" s="33" t="s">
        <v>66</v>
      </c>
      <c r="B75" s="17">
        <v>0</v>
      </c>
      <c r="C75" s="17">
        <v>0</v>
      </c>
      <c r="D75" s="17">
        <v>0</v>
      </c>
      <c r="E75" s="17">
        <v>0</v>
      </c>
      <c r="F75" s="34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6">
        <v>0</v>
      </c>
      <c r="O75" s="30"/>
      <c r="P75" s="30"/>
      <c r="Q75" s="30"/>
      <c r="R75" s="30"/>
      <c r="S75" s="4"/>
    </row>
    <row r="76" spans="1:19" ht="15.75" customHeight="1" hidden="1">
      <c r="A76" s="33" t="s">
        <v>67</v>
      </c>
      <c r="B76" s="17">
        <v>0</v>
      </c>
      <c r="C76" s="17">
        <v>0</v>
      </c>
      <c r="D76" s="17">
        <v>0</v>
      </c>
      <c r="E76" s="17">
        <v>0</v>
      </c>
      <c r="F76" s="34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6">
        <v>0</v>
      </c>
      <c r="O76" s="30"/>
      <c r="P76" s="30"/>
      <c r="Q76" s="30"/>
      <c r="R76" s="30"/>
      <c r="S76" s="4"/>
    </row>
    <row r="77" spans="1:19" ht="15.75" customHeight="1" hidden="1" thickBot="1">
      <c r="A77" s="33" t="s">
        <v>68</v>
      </c>
      <c r="B77" s="17">
        <f aca="true" t="shared" si="15" ref="B77:B94">SUM(C77:N77)</f>
        <v>177.26399999999998</v>
      </c>
      <c r="C77" s="17">
        <v>14.647</v>
      </c>
      <c r="D77" s="17">
        <v>14.647</v>
      </c>
      <c r="E77" s="17">
        <v>16.147</v>
      </c>
      <c r="F77" s="34">
        <v>14.647</v>
      </c>
      <c r="G77" s="35">
        <v>14.647</v>
      </c>
      <c r="H77" s="35">
        <v>14.647</v>
      </c>
      <c r="I77" s="35">
        <v>14.647</v>
      </c>
      <c r="J77" s="35">
        <v>14.647</v>
      </c>
      <c r="K77" s="35">
        <v>14.647</v>
      </c>
      <c r="L77" s="35">
        <v>14.647</v>
      </c>
      <c r="M77" s="35">
        <v>14.647</v>
      </c>
      <c r="N77" s="36">
        <v>14.647</v>
      </c>
      <c r="O77" s="37">
        <f>'[1]янв'!O77*2+'[1]март'!O77*4+'[1]июль'!O77*6</f>
        <v>244.752</v>
      </c>
      <c r="P77" s="37">
        <f>'[1]янв'!P77*2+'[1]март'!P77*4+'[1]июль'!P77*6</f>
        <v>21.28</v>
      </c>
      <c r="Q77" s="37">
        <f>'[1]янв'!S77*2+'[1]март'!S77*4+'[1]июль'!S77*6</f>
        <v>11.894</v>
      </c>
      <c r="R77" s="37"/>
      <c r="S77" s="6">
        <f>'[1]янв'!T77*2+'[1]март'!T77*4+'[1]июль'!T77*6</f>
        <v>18.256</v>
      </c>
    </row>
    <row r="78" spans="1:19" s="5" customFormat="1" ht="15.75" customHeight="1" hidden="1">
      <c r="A78" s="29" t="s">
        <v>69</v>
      </c>
      <c r="B78" s="30">
        <f t="shared" si="15"/>
        <v>14934.752</v>
      </c>
      <c r="C78" s="30">
        <f>C79+C116+C125+C135+C156+C176+C196+C205+C213+C220+C221+C222+C223+C224</f>
        <v>1167.3859999999997</v>
      </c>
      <c r="D78" s="30">
        <f>D79+D116+D125+D135+D156+D176+D196+D205+D213+D220+D221+D222+D223+D224</f>
        <v>1132.57</v>
      </c>
      <c r="E78" s="30">
        <f>E79+E125</f>
        <v>1221.5700000000002</v>
      </c>
      <c r="F78" s="26">
        <f aca="true" t="shared" si="16" ref="F78:N78">F79+F116+F125+F135+F156+F176+F196+F205+F213+F220+F221+F222+F223+F224</f>
        <v>1309.656</v>
      </c>
      <c r="G78" s="27">
        <f t="shared" si="16"/>
        <v>1196.3070000000002</v>
      </c>
      <c r="H78" s="27">
        <f t="shared" si="16"/>
        <v>1280.277</v>
      </c>
      <c r="I78" s="27">
        <f t="shared" si="16"/>
        <v>1373.321</v>
      </c>
      <c r="J78" s="27">
        <f t="shared" si="16"/>
        <v>1381.909</v>
      </c>
      <c r="K78" s="27">
        <f t="shared" si="16"/>
        <v>1211.125</v>
      </c>
      <c r="L78" s="27">
        <f t="shared" si="16"/>
        <v>1205.8770000000004</v>
      </c>
      <c r="M78" s="27">
        <f t="shared" si="16"/>
        <v>1245.8770000000004</v>
      </c>
      <c r="N78" s="49">
        <f t="shared" si="16"/>
        <v>1208.8770000000004</v>
      </c>
      <c r="O78" s="30">
        <f>'[1]янв'!O78*2+'[1]март'!O78*4+'[1]июль'!O78*6</f>
        <v>20661.704</v>
      </c>
      <c r="P78" s="30">
        <f>P79+P125+P225</f>
        <v>1699.8740000000003</v>
      </c>
      <c r="Q78" s="30">
        <f>Q79+Q125+Q225</f>
        <v>1127.49</v>
      </c>
      <c r="R78" s="30"/>
      <c r="S78" s="4">
        <f>S79+S125+S225</f>
        <v>1594.2659999999998</v>
      </c>
    </row>
    <row r="79" spans="1:22" ht="15.75" customHeight="1">
      <c r="A79" s="31" t="s">
        <v>70</v>
      </c>
      <c r="B79" s="32">
        <f t="shared" si="15"/>
        <v>13125.832</v>
      </c>
      <c r="C79" s="32">
        <f>C80+C85+C90+C95+C101+C110+C111+C115</f>
        <v>1029.3369999999998</v>
      </c>
      <c r="D79" s="32">
        <f>D80+D85+D90+D95+D101+D110+D111+D115</f>
        <v>1001.2139999999999</v>
      </c>
      <c r="E79" s="32">
        <f>E80+E85+E90+E95+E101+E110+E111+E115</f>
        <v>1073.659</v>
      </c>
      <c r="F79" s="40">
        <f aca="true" t="shared" si="17" ref="F79:N79">F80+F85+F90+F95+F101+F110+F111+F115</f>
        <v>1126.7</v>
      </c>
      <c r="G79" s="41">
        <f t="shared" si="17"/>
        <v>1038.351</v>
      </c>
      <c r="H79" s="41">
        <f t="shared" si="17"/>
        <v>1112.321</v>
      </c>
      <c r="I79" s="41">
        <f t="shared" si="17"/>
        <v>1232.3649999999998</v>
      </c>
      <c r="J79" s="41">
        <f t="shared" si="17"/>
        <v>1240.953</v>
      </c>
      <c r="K79" s="41">
        <f t="shared" si="17"/>
        <v>1070.169</v>
      </c>
      <c r="L79" s="41">
        <f t="shared" si="17"/>
        <v>1064.9210000000003</v>
      </c>
      <c r="M79" s="41">
        <f t="shared" si="17"/>
        <v>1067.9210000000003</v>
      </c>
      <c r="N79" s="42">
        <f t="shared" si="17"/>
        <v>1067.9210000000003</v>
      </c>
      <c r="O79" s="30">
        <f>'[1]янв'!O79*2+'[1]март'!O79*4+'[1]июль'!O79*6</f>
        <v>17759.178</v>
      </c>
      <c r="P79" s="30">
        <f>P80+P85+P90+P95+P101+P110+P111+P115</f>
        <v>1466.7920000000004</v>
      </c>
      <c r="Q79" s="30">
        <f>Q80+Q85+Q90+Q95+Q101+Q110+Q111+Q115</f>
        <v>943.1639999999999</v>
      </c>
      <c r="R79" s="50">
        <f>R80+R85+R90+R95+R101+R110+R111</f>
        <v>16.21536572837043</v>
      </c>
      <c r="S79" s="4">
        <f>S80+S85+S90+S95+S101+S110+S111+S115</f>
        <v>1367.936</v>
      </c>
      <c r="T79" s="14">
        <f>R79*$T$3*6/1000</f>
        <v>223.830422368134</v>
      </c>
      <c r="U79" s="16"/>
      <c r="V79" s="16"/>
    </row>
    <row r="80" spans="1:21" ht="33" customHeight="1">
      <c r="A80" s="51" t="s">
        <v>71</v>
      </c>
      <c r="B80" s="44">
        <f t="shared" si="15"/>
        <v>597.7449999999999</v>
      </c>
      <c r="C80" s="44">
        <f>C81+C82+C83+C84</f>
        <v>39.019999999999996</v>
      </c>
      <c r="D80" s="44">
        <f>D81+D82+D83+D84</f>
        <v>55.519999999999996</v>
      </c>
      <c r="E80" s="44">
        <v>77.831</v>
      </c>
      <c r="F80" s="45">
        <f aca="true" t="shared" si="18" ref="F80:N80">F81+F82+F83+F84</f>
        <v>82.36</v>
      </c>
      <c r="G80" s="46">
        <f t="shared" si="18"/>
        <v>30.440000000000005</v>
      </c>
      <c r="H80" s="46">
        <f t="shared" si="18"/>
        <v>54.410000000000004</v>
      </c>
      <c r="I80" s="46">
        <f t="shared" si="18"/>
        <v>78.934</v>
      </c>
      <c r="J80" s="46">
        <f t="shared" si="18"/>
        <v>56.822</v>
      </c>
      <c r="K80" s="46">
        <f t="shared" si="18"/>
        <v>36.038</v>
      </c>
      <c r="L80" s="46">
        <f t="shared" si="18"/>
        <v>28.79</v>
      </c>
      <c r="M80" s="46">
        <f t="shared" si="18"/>
        <v>28.79</v>
      </c>
      <c r="N80" s="47">
        <f t="shared" si="18"/>
        <v>28.79</v>
      </c>
      <c r="O80" s="30">
        <f>'[1]янв'!O80*2+'[1]март'!O80*4+'[1]июль'!O80*6</f>
        <v>619.0360000000001</v>
      </c>
      <c r="P80" s="30">
        <f>'[1]янв'!P80*2+'[1]март'!P80*4+'[1]июль'!P80*6</f>
        <v>80.79400000000001</v>
      </c>
      <c r="Q80" s="30">
        <f>'[1]янв'!S80*2+'[1]март'!S80*4+'[1]июль'!S80*6</f>
        <v>11.616</v>
      </c>
      <c r="R80" s="52">
        <f>SUM(R81:R84)</f>
        <v>0.49886642243263063</v>
      </c>
      <c r="S80" s="4">
        <f>'[1]янв'!T80*2+'[1]март'!T80*4+'[1]июль'!T80*6</f>
        <v>169.022</v>
      </c>
      <c r="T80" s="14">
        <f aca="true" t="shared" si="19" ref="T80:T115">R80*$T$3*6/1000</f>
        <v>6.88615254869106</v>
      </c>
      <c r="U80" s="16"/>
    </row>
    <row r="81" spans="1:21" ht="15.75" customHeight="1">
      <c r="A81" s="33" t="s">
        <v>72</v>
      </c>
      <c r="B81" s="17">
        <f t="shared" si="15"/>
        <v>162.01</v>
      </c>
      <c r="C81" s="17">
        <v>8</v>
      </c>
      <c r="D81" s="17">
        <v>8</v>
      </c>
      <c r="E81" s="17">
        <v>23.56</v>
      </c>
      <c r="F81" s="34">
        <v>8</v>
      </c>
      <c r="G81" s="35">
        <v>9.65</v>
      </c>
      <c r="H81" s="35">
        <v>24.8</v>
      </c>
      <c r="I81" s="35">
        <v>40</v>
      </c>
      <c r="J81" s="35">
        <v>8</v>
      </c>
      <c r="K81" s="35">
        <v>8</v>
      </c>
      <c r="L81" s="35">
        <v>8</v>
      </c>
      <c r="M81" s="35">
        <v>8</v>
      </c>
      <c r="N81" s="36">
        <v>8</v>
      </c>
      <c r="O81" s="37">
        <f>'[1]янв'!O81*2+'[1]март'!O81*4+'[1]июль'!O81*6</f>
        <v>29.888000000000005</v>
      </c>
      <c r="P81" s="37">
        <f>'[1]янв'!P81*2+'[1]март'!P81*4+'[1]июль'!P81*6</f>
        <v>4.228</v>
      </c>
      <c r="Q81" s="37">
        <f>'[1]янв'!S81*2+'[1]март'!S81*4+'[1]июль'!S81*6</f>
        <v>0.6060000000000001</v>
      </c>
      <c r="R81" s="53">
        <v>0.25176</v>
      </c>
      <c r="S81" s="6">
        <f>'[1]янв'!T81*2+'[1]март'!T81*4+'[1]июль'!T81*6</f>
        <v>6.28</v>
      </c>
      <c r="T81" s="14">
        <f t="shared" si="19"/>
        <v>3.4751943359999995</v>
      </c>
      <c r="U81" s="16"/>
    </row>
    <row r="82" spans="1:21" ht="33" customHeight="1">
      <c r="A82" s="38" t="s">
        <v>73</v>
      </c>
      <c r="B82" s="17">
        <f t="shared" si="15"/>
        <v>207.59400000000005</v>
      </c>
      <c r="C82" s="17">
        <v>17.3</v>
      </c>
      <c r="D82" s="17">
        <v>17.3</v>
      </c>
      <c r="E82" s="17">
        <v>17.294</v>
      </c>
      <c r="F82" s="34">
        <v>17.3</v>
      </c>
      <c r="G82" s="35">
        <v>17.3</v>
      </c>
      <c r="H82" s="35">
        <v>17.3</v>
      </c>
      <c r="I82" s="35">
        <v>17.3</v>
      </c>
      <c r="J82" s="35">
        <v>17.3</v>
      </c>
      <c r="K82" s="35">
        <v>17.3</v>
      </c>
      <c r="L82" s="35">
        <v>17.3</v>
      </c>
      <c r="M82" s="35">
        <v>17.3</v>
      </c>
      <c r="N82" s="36">
        <v>17.3</v>
      </c>
      <c r="O82" s="37">
        <f>'[1]янв'!O82*2+'[1]март'!O82*4+'[1]июль'!O82*6</f>
        <v>143.44400000000002</v>
      </c>
      <c r="P82" s="37">
        <f>'[1]янв'!P82*2+'[1]март'!P82*4+'[1]июль'!P82*6</f>
        <v>20.356</v>
      </c>
      <c r="Q82" s="37">
        <f>'[1]янв'!S82*2+'[1]март'!S82*4+'[1]июль'!S82*6</f>
        <v>2.9219999999999997</v>
      </c>
      <c r="R82" s="53">
        <v>0.12703529320518356</v>
      </c>
      <c r="S82" s="6">
        <f>'[1]янв'!T82*2+'[1]март'!T82*4+'[1]июль'!T82*6</f>
        <v>30.146</v>
      </c>
      <c r="T82" s="14">
        <f t="shared" si="19"/>
        <v>1.7535443732870717</v>
      </c>
      <c r="U82" s="16"/>
    </row>
    <row r="83" spans="1:21" ht="15.75" customHeight="1">
      <c r="A83" s="33" t="s">
        <v>74</v>
      </c>
      <c r="B83" s="17">
        <f t="shared" si="15"/>
        <v>41.88000000000002</v>
      </c>
      <c r="C83" s="17">
        <v>3.49</v>
      </c>
      <c r="D83" s="17">
        <v>3.49</v>
      </c>
      <c r="E83" s="17">
        <v>3.49</v>
      </c>
      <c r="F83" s="34">
        <v>3.49</v>
      </c>
      <c r="G83" s="35">
        <v>3.49</v>
      </c>
      <c r="H83" s="35">
        <v>3.49</v>
      </c>
      <c r="I83" s="35">
        <v>3.49</v>
      </c>
      <c r="J83" s="35">
        <v>3.49</v>
      </c>
      <c r="K83" s="35">
        <v>3.49</v>
      </c>
      <c r="L83" s="35">
        <v>3.49</v>
      </c>
      <c r="M83" s="35">
        <v>3.49</v>
      </c>
      <c r="N83" s="36">
        <v>3.49</v>
      </c>
      <c r="O83" s="37">
        <f>'[1]янв'!O83*2+'[1]март'!O83*4+'[1]июль'!O83*6</f>
        <v>28.878</v>
      </c>
      <c r="P83" s="37">
        <f>'[1]янв'!P83*2+'[1]март'!P83*4+'[1]июль'!P83*6</f>
        <v>4.092</v>
      </c>
      <c r="Q83" s="37">
        <f>'[1]янв'!S83*2+'[1]март'!S83*4+'[1]июль'!S83*6</f>
        <v>0.5940000000000001</v>
      </c>
      <c r="R83" s="53">
        <v>0.02566112922744708</v>
      </c>
      <c r="S83" s="6">
        <f>'[1]янв'!T83*2+'[1]март'!T83*4+'[1]июль'!T83*6</f>
        <v>6.066</v>
      </c>
      <c r="T83" s="14">
        <f t="shared" si="19"/>
        <v>0.3542159634039885</v>
      </c>
      <c r="U83" s="16"/>
    </row>
    <row r="84" spans="1:21" ht="15.75" customHeight="1">
      <c r="A84" s="33" t="s">
        <v>75</v>
      </c>
      <c r="B84" s="17">
        <f t="shared" si="15"/>
        <v>186.261</v>
      </c>
      <c r="C84" s="17">
        <v>10.23</v>
      </c>
      <c r="D84" s="17">
        <v>26.73</v>
      </c>
      <c r="E84" s="17">
        <v>33.487</v>
      </c>
      <c r="F84" s="34">
        <v>53.57</v>
      </c>
      <c r="G84" s="35">
        <v>0</v>
      </c>
      <c r="H84" s="35">
        <v>8.82</v>
      </c>
      <c r="I84" s="35">
        <v>18.144</v>
      </c>
      <c r="J84" s="35">
        <v>28.032</v>
      </c>
      <c r="K84" s="35">
        <v>7.248</v>
      </c>
      <c r="L84" s="35"/>
      <c r="M84" s="35"/>
      <c r="N84" s="36"/>
      <c r="O84" s="37">
        <f>'[1]янв'!O84*2+'[1]март'!O84*4+'[1]июль'!O84*6</f>
        <v>416.82599999999996</v>
      </c>
      <c r="P84" s="37">
        <f>'[1]янв'!P84*2+'[1]март'!P84*4+'[1]июль'!P84*6</f>
        <v>52.117999999999995</v>
      </c>
      <c r="Q84" s="37">
        <f>'[1]янв'!S84*2+'[1]март'!S84*4+'[1]июль'!S84*6</f>
        <v>7.494</v>
      </c>
      <c r="R84" s="53">
        <v>0.09441</v>
      </c>
      <c r="S84" s="6">
        <f>'[1]янв'!T84*2+'[1]март'!T84*4+'[1]июль'!T84*6</f>
        <v>126.53</v>
      </c>
      <c r="T84" s="14">
        <f t="shared" si="19"/>
        <v>1.3031978759999998</v>
      </c>
      <c r="U84" s="16"/>
    </row>
    <row r="85" spans="1:21" ht="37.5" customHeight="1">
      <c r="A85" s="51" t="s">
        <v>76</v>
      </c>
      <c r="B85" s="44">
        <f t="shared" si="15"/>
        <v>2282.8260000000005</v>
      </c>
      <c r="C85" s="44">
        <f>C86+C87+C88+C89</f>
        <v>157.85399999999998</v>
      </c>
      <c r="D85" s="44">
        <f>D86+D87+D88+D89</f>
        <v>158.946</v>
      </c>
      <c r="E85" s="44">
        <v>184.436</v>
      </c>
      <c r="F85" s="45">
        <f aca="true" t="shared" si="20" ref="F85:N85">F86+F87+F88+F89</f>
        <v>164.622</v>
      </c>
      <c r="G85" s="46">
        <f t="shared" si="20"/>
        <v>164.621</v>
      </c>
      <c r="H85" s="46">
        <f t="shared" si="20"/>
        <v>214.621</v>
      </c>
      <c r="I85" s="46">
        <f t="shared" si="20"/>
        <v>264.621</v>
      </c>
      <c r="J85" s="46">
        <f t="shared" si="20"/>
        <v>314.62100000000004</v>
      </c>
      <c r="K85" s="46">
        <f t="shared" si="20"/>
        <v>164.621</v>
      </c>
      <c r="L85" s="46">
        <f t="shared" si="20"/>
        <v>164.621</v>
      </c>
      <c r="M85" s="46">
        <f t="shared" si="20"/>
        <v>164.621</v>
      </c>
      <c r="N85" s="47">
        <f t="shared" si="20"/>
        <v>164.621</v>
      </c>
      <c r="O85" s="30">
        <f>'[1]янв'!O85*2+'[1]март'!O85*4+'[1]июль'!O85*6</f>
        <v>2290.584</v>
      </c>
      <c r="P85" s="30">
        <f>'[1]янв'!P85*2+'[1]март'!P85*4+'[1]июль'!P85*6</f>
        <v>175.266</v>
      </c>
      <c r="Q85" s="30">
        <f>'[1]янв'!S85*2+'[1]март'!S85*4+'[1]июль'!S85*6</f>
        <v>176.3</v>
      </c>
      <c r="R85" s="52">
        <f>SUM(R86:R89)</f>
        <v>2.2182551993236834</v>
      </c>
      <c r="S85" s="4">
        <f>'[1]янв'!T85*2+'[1]март'!T85*4+'[1]июль'!T85*6</f>
        <v>140.35</v>
      </c>
      <c r="T85" s="14">
        <f t="shared" si="19"/>
        <v>30.619907469384394</v>
      </c>
      <c r="U85" s="16"/>
    </row>
    <row r="86" spans="1:21" s="13" customFormat="1" ht="15.75" customHeight="1">
      <c r="A86" s="54" t="s">
        <v>77</v>
      </c>
      <c r="B86" s="55">
        <f t="shared" si="15"/>
        <v>1159.347</v>
      </c>
      <c r="C86" s="55">
        <v>74.8</v>
      </c>
      <c r="D86" s="55">
        <v>72.402</v>
      </c>
      <c r="E86" s="55">
        <v>64.145</v>
      </c>
      <c r="F86" s="56">
        <v>72</v>
      </c>
      <c r="G86" s="57">
        <v>72</v>
      </c>
      <c r="H86" s="57">
        <v>122</v>
      </c>
      <c r="I86" s="57">
        <v>172</v>
      </c>
      <c r="J86" s="57">
        <v>222</v>
      </c>
      <c r="K86" s="57">
        <v>72</v>
      </c>
      <c r="L86" s="57">
        <v>72</v>
      </c>
      <c r="M86" s="57">
        <v>72</v>
      </c>
      <c r="N86" s="58">
        <v>72</v>
      </c>
      <c r="O86" s="59">
        <f>'[1]янв'!O86*2+'[1]март'!O86*4+'[1]июль'!O86*6</f>
        <v>772.7860000000001</v>
      </c>
      <c r="P86" s="59">
        <f>'[1]янв'!P86*2+'[1]март'!P86*4+'[1]июль'!P86*6</f>
        <v>62.135999999999996</v>
      </c>
      <c r="Q86" s="59">
        <f>'[1]янв'!S86*2+'[1]март'!S86*4+'[1]июль'!S86*6</f>
        <v>72.87</v>
      </c>
      <c r="R86" s="60">
        <v>1.2732261461842407</v>
      </c>
      <c r="S86" s="12">
        <f>'[1]янв'!T86*2+'[1]март'!T86*4+'[1]июль'!T86*6</f>
        <v>55.972</v>
      </c>
      <c r="T86" s="14">
        <f t="shared" si="19"/>
        <v>17.575104431468784</v>
      </c>
      <c r="U86" s="16"/>
    </row>
    <row r="87" spans="1:21" ht="48.75" customHeight="1">
      <c r="A87" s="38" t="s">
        <v>78</v>
      </c>
      <c r="B87" s="17">
        <f t="shared" si="15"/>
        <v>645.7979999999999</v>
      </c>
      <c r="C87" s="17">
        <v>51.4</v>
      </c>
      <c r="D87" s="17">
        <v>54.3</v>
      </c>
      <c r="E87" s="17">
        <v>51.398</v>
      </c>
      <c r="F87" s="34">
        <v>54.3</v>
      </c>
      <c r="G87" s="35">
        <v>54.3</v>
      </c>
      <c r="H87" s="35">
        <v>54.3</v>
      </c>
      <c r="I87" s="35">
        <v>54.3</v>
      </c>
      <c r="J87" s="35">
        <v>54.3</v>
      </c>
      <c r="K87" s="35">
        <v>54.3</v>
      </c>
      <c r="L87" s="35">
        <v>54.3</v>
      </c>
      <c r="M87" s="35">
        <v>54.3</v>
      </c>
      <c r="N87" s="36">
        <v>54.3</v>
      </c>
      <c r="O87" s="30">
        <f>'[1]янв'!O87*2+'[1]март'!O87*4+'[1]июль'!O87*6</f>
        <v>838.094</v>
      </c>
      <c r="P87" s="30">
        <f>'[1]янв'!P87*2+'[1]март'!P87*4+'[1]июль'!P87*6</f>
        <v>67.362</v>
      </c>
      <c r="Q87" s="30">
        <f>'[1]янв'!S87*2+'[1]март'!S87*4+'[1]июль'!S87*6</f>
        <v>32.236000000000004</v>
      </c>
      <c r="R87" s="53">
        <v>0.6904959478083393</v>
      </c>
      <c r="S87" s="4">
        <f>'[1]янв'!T87*2+'[1]март'!T87*4+'[1]июль'!T87*6</f>
        <v>50.245999999999995</v>
      </c>
      <c r="T87" s="14">
        <f t="shared" si="19"/>
        <v>9.531329865167194</v>
      </c>
      <c r="U87" s="16"/>
    </row>
    <row r="88" spans="1:21" ht="15.75" customHeight="1">
      <c r="A88" s="33" t="s">
        <v>79</v>
      </c>
      <c r="B88" s="17">
        <f t="shared" si="15"/>
        <v>130.463</v>
      </c>
      <c r="C88" s="17">
        <v>10.38</v>
      </c>
      <c r="D88" s="17">
        <v>10.97</v>
      </c>
      <c r="E88" s="17">
        <v>10.383</v>
      </c>
      <c r="F88" s="34">
        <v>10.97</v>
      </c>
      <c r="G88" s="35">
        <v>10.97</v>
      </c>
      <c r="H88" s="35">
        <v>10.97</v>
      </c>
      <c r="I88" s="35">
        <v>10.97</v>
      </c>
      <c r="J88" s="35">
        <v>10.97</v>
      </c>
      <c r="K88" s="35">
        <v>10.97</v>
      </c>
      <c r="L88" s="35">
        <v>10.97</v>
      </c>
      <c r="M88" s="35">
        <v>10.97</v>
      </c>
      <c r="N88" s="36">
        <v>10.97</v>
      </c>
      <c r="O88" s="30">
        <f>'[1]янв'!O88*2+'[1]март'!O88*4+'[1]июль'!O88*6</f>
        <v>168.57999999999998</v>
      </c>
      <c r="P88" s="30">
        <f>'[1]янв'!P88*2+'[1]март'!P88*4+'[1]июль'!P88*6</f>
        <v>13.544</v>
      </c>
      <c r="Q88" s="30">
        <f>'[1]янв'!S88*2+'[1]март'!S88*4+'[1]июль'!S88*6</f>
        <v>6.48</v>
      </c>
      <c r="R88" s="53">
        <v>0.13904647514457258</v>
      </c>
      <c r="S88" s="4">
        <f>'[1]янв'!T88*2+'[1]март'!T88*4+'[1]июль'!T88*6</f>
        <v>10.102</v>
      </c>
      <c r="T88" s="14">
        <f t="shared" si="19"/>
        <v>1.919341924305622</v>
      </c>
      <c r="U88" s="16"/>
    </row>
    <row r="89" spans="1:21" ht="15.75" customHeight="1">
      <c r="A89" s="33" t="s">
        <v>80</v>
      </c>
      <c r="B89" s="17">
        <f t="shared" si="15"/>
        <v>347.21799999999996</v>
      </c>
      <c r="C89" s="17">
        <v>21.274</v>
      </c>
      <c r="D89" s="17">
        <v>21.274</v>
      </c>
      <c r="E89" s="17">
        <v>58.51</v>
      </c>
      <c r="F89" s="34">
        <v>27.352</v>
      </c>
      <c r="G89" s="35">
        <v>27.351</v>
      </c>
      <c r="H89" s="35">
        <v>27.351</v>
      </c>
      <c r="I89" s="35">
        <v>27.351</v>
      </c>
      <c r="J89" s="35">
        <v>27.351</v>
      </c>
      <c r="K89" s="35">
        <v>27.351</v>
      </c>
      <c r="L89" s="35">
        <v>27.351</v>
      </c>
      <c r="M89" s="35">
        <v>27.351</v>
      </c>
      <c r="N89" s="36">
        <v>27.351</v>
      </c>
      <c r="O89" s="30">
        <f>'[1]янв'!O89*2+'[1]март'!O89*4+'[1]июль'!O89*6</f>
        <v>511.12399999999997</v>
      </c>
      <c r="P89" s="30">
        <f>'[1]янв'!P89*2+'[1]март'!P89*4+'[1]июль'!P89*6</f>
        <v>32.224</v>
      </c>
      <c r="Q89" s="30">
        <f>'[1]янв'!S89*2+'[1]март'!S89*4+'[1]июль'!S89*6</f>
        <v>64.714</v>
      </c>
      <c r="R89" s="53">
        <v>0.11548663018653055</v>
      </c>
      <c r="S89" s="4">
        <f>'[1]янв'!T89*2+'[1]март'!T89*4+'[1]июль'!T89*6</f>
        <v>24.03</v>
      </c>
      <c r="T89" s="14">
        <f t="shared" si="19"/>
        <v>1.5941312484427932</v>
      </c>
      <c r="U89" s="16"/>
    </row>
    <row r="90" spans="1:21" ht="48.75" customHeight="1">
      <c r="A90" s="51" t="s">
        <v>81</v>
      </c>
      <c r="B90" s="44">
        <f t="shared" si="15"/>
        <v>5483.537000000001</v>
      </c>
      <c r="C90" s="44">
        <f>C91+C92+C93+C94</f>
        <v>436.03200000000004</v>
      </c>
      <c r="D90" s="44">
        <f>D91+D92+D93+D94</f>
        <v>416.302</v>
      </c>
      <c r="E90" s="44">
        <v>369.435</v>
      </c>
      <c r="F90" s="45">
        <f aca="true" t="shared" si="21" ref="F90:N90">F91+F92+F93+F94</f>
        <v>483.688</v>
      </c>
      <c r="G90" s="46">
        <f t="shared" si="21"/>
        <v>471.01</v>
      </c>
      <c r="H90" s="46">
        <f t="shared" si="21"/>
        <v>471.01</v>
      </c>
      <c r="I90" s="46">
        <f t="shared" si="21"/>
        <v>471.01</v>
      </c>
      <c r="J90" s="46">
        <f t="shared" si="21"/>
        <v>471.01</v>
      </c>
      <c r="K90" s="46">
        <f t="shared" si="21"/>
        <v>471.01</v>
      </c>
      <c r="L90" s="46">
        <f t="shared" si="21"/>
        <v>471.01</v>
      </c>
      <c r="M90" s="46">
        <f t="shared" si="21"/>
        <v>476.01</v>
      </c>
      <c r="N90" s="47">
        <f t="shared" si="21"/>
        <v>476.01</v>
      </c>
      <c r="O90" s="30">
        <f>'[1]янв'!O90*2+'[1]март'!O90*4+'[1]июль'!O90*6</f>
        <v>7176.041999999999</v>
      </c>
      <c r="P90" s="30">
        <f>'[1]янв'!P90*2+'[1]март'!P90*4+'[1]июль'!P90*6</f>
        <v>487.63800000000003</v>
      </c>
      <c r="Q90" s="30">
        <f>'[1]янв'!S90*2+'[1]март'!S90*4+'[1]июль'!S90*6</f>
        <v>402.18</v>
      </c>
      <c r="R90" s="52">
        <f>SUM(R91:R94)</f>
        <v>8.54727844400219</v>
      </c>
      <c r="S90" s="4">
        <f>'[1]янв'!T90*2+'[1]март'!T90*4+'[1]июль'!T90*6</f>
        <v>573.612</v>
      </c>
      <c r="T90" s="14">
        <f t="shared" si="19"/>
        <v>117.98321272962862</v>
      </c>
      <c r="U90" s="16"/>
    </row>
    <row r="91" spans="1:21" ht="15.75" customHeight="1">
      <c r="A91" s="33" t="s">
        <v>82</v>
      </c>
      <c r="B91" s="17">
        <f t="shared" si="15"/>
        <v>463.773</v>
      </c>
      <c r="C91" s="17">
        <v>47.4</v>
      </c>
      <c r="D91" s="17">
        <v>45.322</v>
      </c>
      <c r="E91" s="17">
        <v>33.373</v>
      </c>
      <c r="F91" s="34">
        <v>47.678</v>
      </c>
      <c r="G91" s="35">
        <v>35</v>
      </c>
      <c r="H91" s="35">
        <v>35</v>
      </c>
      <c r="I91" s="35">
        <v>35</v>
      </c>
      <c r="J91" s="35">
        <v>35</v>
      </c>
      <c r="K91" s="35">
        <v>35</v>
      </c>
      <c r="L91" s="35">
        <v>35</v>
      </c>
      <c r="M91" s="35">
        <v>40</v>
      </c>
      <c r="N91" s="36">
        <v>40</v>
      </c>
      <c r="O91" s="37">
        <f>'[1]янв'!O91*2+'[1]март'!O91*4+'[1]июль'!O91*6</f>
        <v>898.6379999999999</v>
      </c>
      <c r="P91" s="37">
        <f>'[1]янв'!P91*2+'[1]март'!P91*4+'[1]июль'!P91*6</f>
        <v>64.752</v>
      </c>
      <c r="Q91" s="37">
        <f>'[1]янв'!S91*2+'[1]март'!S91*4+'[1]июль'!S91*6</f>
        <v>84.762</v>
      </c>
      <c r="R91" s="53">
        <v>0.8481216628963846</v>
      </c>
      <c r="S91" s="6">
        <f>'[1]янв'!T91*2+'[1]март'!T91*4+'[1]июль'!T91*6</f>
        <v>69.68</v>
      </c>
      <c r="T91" s="14">
        <f t="shared" si="19"/>
        <v>11.707132185956533</v>
      </c>
      <c r="U91" s="16"/>
    </row>
    <row r="92" spans="1:21" ht="45" customHeight="1">
      <c r="A92" s="38" t="s">
        <v>83</v>
      </c>
      <c r="B92" s="17">
        <f t="shared" si="15"/>
        <v>3899.375000000001</v>
      </c>
      <c r="C92" s="17">
        <v>280.79</v>
      </c>
      <c r="D92" s="17">
        <v>288.3</v>
      </c>
      <c r="E92" s="17">
        <v>248.685</v>
      </c>
      <c r="F92" s="34">
        <v>342.4</v>
      </c>
      <c r="G92" s="35">
        <v>342.4</v>
      </c>
      <c r="H92" s="35">
        <v>342.4</v>
      </c>
      <c r="I92" s="35">
        <v>342.4</v>
      </c>
      <c r="J92" s="35">
        <v>342.4</v>
      </c>
      <c r="K92" s="35">
        <v>342.4</v>
      </c>
      <c r="L92" s="35">
        <v>342.4</v>
      </c>
      <c r="M92" s="35">
        <v>342.4</v>
      </c>
      <c r="N92" s="36">
        <v>342.4</v>
      </c>
      <c r="O92" s="37">
        <f>'[1]янв'!O92*2+'[1]март'!O92*4+'[1]июль'!O92*6</f>
        <v>4886.982</v>
      </c>
      <c r="P92" s="37">
        <f>'[1]янв'!P92*2+'[1]март'!P92*4+'[1]июль'!P92*6</f>
        <v>336.606</v>
      </c>
      <c r="Q92" s="37">
        <f>'[1]янв'!S92*2+'[1]март'!S92*4+'[1]июль'!S92*6</f>
        <v>252.654</v>
      </c>
      <c r="R92" s="53">
        <v>6.3099564142972335</v>
      </c>
      <c r="S92" s="6">
        <f>'[1]янв'!T92*2+'[1]март'!T92*4+'[1]июль'!T92*6</f>
        <v>362.262</v>
      </c>
      <c r="T92" s="14">
        <f t="shared" si="19"/>
        <v>87.10011436039329</v>
      </c>
      <c r="U92" s="16"/>
    </row>
    <row r="93" spans="1:21" ht="15.75" customHeight="1">
      <c r="A93" s="33" t="s">
        <v>84</v>
      </c>
      <c r="B93" s="17">
        <f t="shared" si="15"/>
        <v>836.5630000000001</v>
      </c>
      <c r="C93" s="17">
        <v>61.16</v>
      </c>
      <c r="D93" s="17">
        <v>62.68</v>
      </c>
      <c r="E93" s="17">
        <v>50.233</v>
      </c>
      <c r="F93" s="34">
        <v>73.61</v>
      </c>
      <c r="G93" s="35">
        <v>73.61</v>
      </c>
      <c r="H93" s="35">
        <v>73.61</v>
      </c>
      <c r="I93" s="35">
        <v>73.61</v>
      </c>
      <c r="J93" s="35">
        <v>73.61</v>
      </c>
      <c r="K93" s="35">
        <v>73.61</v>
      </c>
      <c r="L93" s="35">
        <v>73.61</v>
      </c>
      <c r="M93" s="35">
        <v>73.61</v>
      </c>
      <c r="N93" s="36">
        <v>73.61</v>
      </c>
      <c r="O93" s="37">
        <f>'[1]янв'!O93*2+'[1]март'!O93*4+'[1]июль'!O93*6</f>
        <v>1006.298</v>
      </c>
      <c r="P93" s="37">
        <f>'[1]янв'!P93*2+'[1]март'!P93*4+'[1]июль'!P93*6</f>
        <v>67.71000000000001</v>
      </c>
      <c r="Q93" s="37">
        <f>'[1]янв'!S93*2+'[1]март'!S93*4+'[1]июль'!S93*6</f>
        <v>50.826</v>
      </c>
      <c r="R93" s="53">
        <v>1.2746111956880413</v>
      </c>
      <c r="S93" s="6">
        <f>'[1]янв'!T93*2+'[1]март'!T93*4+'[1]июль'!T93*6</f>
        <v>72.868</v>
      </c>
      <c r="T93" s="14">
        <f t="shared" si="19"/>
        <v>17.59422310079945</v>
      </c>
      <c r="U93" s="16"/>
    </row>
    <row r="94" spans="1:21" ht="15.75" customHeight="1">
      <c r="A94" s="33" t="s">
        <v>85</v>
      </c>
      <c r="B94" s="17">
        <f t="shared" si="15"/>
        <v>283.826</v>
      </c>
      <c r="C94" s="17">
        <v>46.682</v>
      </c>
      <c r="D94" s="17">
        <v>20</v>
      </c>
      <c r="E94" s="17">
        <v>37.144</v>
      </c>
      <c r="F94" s="34">
        <v>20</v>
      </c>
      <c r="G94" s="35">
        <v>20</v>
      </c>
      <c r="H94" s="35">
        <v>20</v>
      </c>
      <c r="I94" s="35">
        <v>20</v>
      </c>
      <c r="J94" s="35">
        <v>20</v>
      </c>
      <c r="K94" s="35">
        <v>20</v>
      </c>
      <c r="L94" s="35">
        <v>20</v>
      </c>
      <c r="M94" s="35">
        <v>20</v>
      </c>
      <c r="N94" s="36">
        <v>20</v>
      </c>
      <c r="O94" s="37">
        <f>'[1]янв'!O94*2+'[1]март'!O94*4+'[1]июль'!O94*6</f>
        <v>384.12399999999997</v>
      </c>
      <c r="P94" s="37">
        <f>'[1]янв'!P94*2+'[1]март'!P94*4+'[1]июль'!P94*6</f>
        <v>18.57</v>
      </c>
      <c r="Q94" s="37">
        <f>'[1]янв'!S94*2+'[1]март'!S94*4+'[1]июль'!S94*6</f>
        <v>13.937999999999999</v>
      </c>
      <c r="R94" s="53">
        <v>0.1145891711205302</v>
      </c>
      <c r="S94" s="6">
        <f>'[1]янв'!T94*2+'[1]март'!T94*4+'[1]июль'!T94*6</f>
        <v>68.802</v>
      </c>
      <c r="T94" s="14">
        <f t="shared" si="19"/>
        <v>1.5817430824793508</v>
      </c>
      <c r="U94" s="16"/>
    </row>
    <row r="95" spans="1:21" ht="15.75" customHeight="1">
      <c r="A95" s="51" t="s">
        <v>86</v>
      </c>
      <c r="B95" s="44">
        <f aca="true" t="shared" si="22" ref="B95:B101">SUM(C95:N95)</f>
        <v>3276.824</v>
      </c>
      <c r="C95" s="44">
        <f>C96+C97+C98+C99+C100</f>
        <v>222.366</v>
      </c>
      <c r="D95" s="44">
        <f>D96+D97+D98+D99+D100</f>
        <v>222.366</v>
      </c>
      <c r="E95" s="44">
        <f>E96+E97+E98+E99+E100</f>
        <v>265.66200000000003</v>
      </c>
      <c r="F95" s="45">
        <f aca="true" t="shared" si="23" ref="F95:N95">F96+F97+F98+F99+F100</f>
        <v>287.3299999999999</v>
      </c>
      <c r="G95" s="46">
        <f t="shared" si="23"/>
        <v>263.5799999999999</v>
      </c>
      <c r="H95" s="46">
        <f t="shared" si="23"/>
        <v>263.5799999999999</v>
      </c>
      <c r="I95" s="46">
        <f t="shared" si="23"/>
        <v>307.74</v>
      </c>
      <c r="J95" s="46">
        <f t="shared" si="23"/>
        <v>288.44</v>
      </c>
      <c r="K95" s="46">
        <f t="shared" si="23"/>
        <v>288.44</v>
      </c>
      <c r="L95" s="46">
        <f t="shared" si="23"/>
        <v>290.44</v>
      </c>
      <c r="M95" s="46">
        <f t="shared" si="23"/>
        <v>288.44</v>
      </c>
      <c r="N95" s="46">
        <f t="shared" si="23"/>
        <v>288.44</v>
      </c>
      <c r="O95" s="30">
        <f>'[1]янв'!O96*2+'[1]март'!O96*4+'[1]июль'!O96*6</f>
        <v>3771.3140000000003</v>
      </c>
      <c r="P95" s="30">
        <f>'[1]янв'!P96*2+'[1]март'!P96*4+'[1]июль'!P96*6</f>
        <v>253.24</v>
      </c>
      <c r="Q95" s="30">
        <f>'[1]янв'!S96*2+'[1]март'!S96*4+'[1]июль'!S96*6</f>
        <v>190.07799999999997</v>
      </c>
      <c r="R95" s="52">
        <f>SUM(R96:R100)</f>
        <v>3.5851335366688724</v>
      </c>
      <c r="S95" s="4">
        <f>'[1]янв'!T96*2+'[1]март'!T96*4+'[1]июль'!T96*6</f>
        <v>272.534</v>
      </c>
      <c r="T95" s="14">
        <f t="shared" si="19"/>
        <v>49.48774928676245</v>
      </c>
      <c r="U95" s="16"/>
    </row>
    <row r="96" spans="1:21" ht="15.75" customHeight="1">
      <c r="A96" s="33" t="s">
        <v>87</v>
      </c>
      <c r="B96" s="17">
        <f t="shared" si="22"/>
        <v>2488.178</v>
      </c>
      <c r="C96" s="17">
        <v>171.353</v>
      </c>
      <c r="D96" s="17">
        <v>171.353</v>
      </c>
      <c r="E96" s="17">
        <v>171.352</v>
      </c>
      <c r="F96" s="34">
        <v>205.64</v>
      </c>
      <c r="G96" s="35">
        <v>205.64</v>
      </c>
      <c r="H96" s="35">
        <v>205.64</v>
      </c>
      <c r="I96" s="35">
        <v>226.2</v>
      </c>
      <c r="J96" s="35">
        <v>226.2</v>
      </c>
      <c r="K96" s="35">
        <v>226.2</v>
      </c>
      <c r="L96" s="35">
        <v>226.2</v>
      </c>
      <c r="M96" s="35">
        <v>226.2</v>
      </c>
      <c r="N96" s="36">
        <v>226.2</v>
      </c>
      <c r="O96" s="37">
        <f>'[1]янв'!O97*2+'[1]март'!O97*4+'[1]июль'!O97*6</f>
        <v>2725.982</v>
      </c>
      <c r="P96" s="37">
        <f>'[1]янв'!P97*2+'[1]март'!P97*4+'[1]июль'!P97*6</f>
        <v>183.05</v>
      </c>
      <c r="Q96" s="37">
        <f>'[1]янв'!S97*2+'[1]март'!S97*4+'[1]июль'!S97*6</f>
        <v>137.39999999999998</v>
      </c>
      <c r="R96" s="53">
        <v>2.6102077171831155</v>
      </c>
      <c r="S96" s="6">
        <f>'[1]янв'!T97*2+'[1]март'!T97*4+'[1]июль'!T97*6</f>
        <v>197.00799999999998</v>
      </c>
      <c r="T96" s="14">
        <f t="shared" si="19"/>
        <v>36.03026324490886</v>
      </c>
      <c r="U96" s="16"/>
    </row>
    <row r="97" spans="1:21" ht="15.75" customHeight="1">
      <c r="A97" s="33" t="s">
        <v>88</v>
      </c>
      <c r="B97" s="17">
        <f t="shared" si="22"/>
        <v>502.58</v>
      </c>
      <c r="C97" s="17">
        <v>34.613</v>
      </c>
      <c r="D97" s="17">
        <v>34.613</v>
      </c>
      <c r="E97" s="17">
        <v>34.594</v>
      </c>
      <c r="F97" s="34">
        <v>41.54</v>
      </c>
      <c r="G97" s="35">
        <v>41.54</v>
      </c>
      <c r="H97" s="35">
        <v>41.54</v>
      </c>
      <c r="I97" s="35">
        <v>45.69</v>
      </c>
      <c r="J97" s="35">
        <v>45.69</v>
      </c>
      <c r="K97" s="35">
        <v>45.69</v>
      </c>
      <c r="L97" s="35">
        <v>45.69</v>
      </c>
      <c r="M97" s="35">
        <v>45.69</v>
      </c>
      <c r="N97" s="36">
        <v>45.69</v>
      </c>
      <c r="O97" s="37">
        <f>'[1]янв'!O98*2+'[1]март'!O98*4+'[1]июль'!O98*6</f>
        <v>547.782</v>
      </c>
      <c r="P97" s="37">
        <f>'[1]янв'!P98*2+'[1]март'!P98*4+'[1]июль'!P98*6</f>
        <v>36.775999999999996</v>
      </c>
      <c r="Q97" s="37">
        <f>'[1]янв'!S98*2+'[1]март'!S98*4+'[1]июль'!S98*6</f>
        <v>27.606</v>
      </c>
      <c r="R97" s="53">
        <v>0.5233270058650584</v>
      </c>
      <c r="S97" s="6">
        <f>'[1]янв'!T98*2+'[1]март'!T98*4+'[1]июль'!T98*6</f>
        <v>39.58</v>
      </c>
      <c r="T97" s="14">
        <f t="shared" si="19"/>
        <v>7.22379665815892</v>
      </c>
      <c r="U97" s="16"/>
    </row>
    <row r="98" spans="1:21" ht="29.25" customHeight="1">
      <c r="A98" s="38" t="s">
        <v>178</v>
      </c>
      <c r="B98" s="17">
        <f t="shared" si="22"/>
        <v>184.527</v>
      </c>
      <c r="C98" s="17">
        <v>13.75</v>
      </c>
      <c r="D98" s="17">
        <v>13.75</v>
      </c>
      <c r="E98" s="17">
        <v>33.277</v>
      </c>
      <c r="F98" s="34">
        <v>13.75</v>
      </c>
      <c r="G98" s="35">
        <v>13.75</v>
      </c>
      <c r="H98" s="35">
        <v>13.75</v>
      </c>
      <c r="I98" s="35">
        <v>13.75</v>
      </c>
      <c r="J98" s="35">
        <v>13.75</v>
      </c>
      <c r="K98" s="35">
        <v>13.75</v>
      </c>
      <c r="L98" s="35">
        <v>13.75</v>
      </c>
      <c r="M98" s="35">
        <v>13.75</v>
      </c>
      <c r="N98" s="36">
        <v>13.75</v>
      </c>
      <c r="O98" s="37">
        <f>'[1]янв'!O99*2+'[1]март'!O99*4+'[1]июль'!O99*6</f>
        <v>176.22199999999998</v>
      </c>
      <c r="P98" s="37">
        <f>'[1]янв'!P99*2+'[1]март'!P99*4+'[1]июль'!P99*6</f>
        <v>11.832</v>
      </c>
      <c r="Q98" s="37">
        <f>'[1]янв'!S99*2+'[1]март'!S99*4+'[1]июль'!S99*6</f>
        <v>8.886</v>
      </c>
      <c r="R98" s="53">
        <v>0.2061358835238926</v>
      </c>
      <c r="S98" s="6">
        <f>'[1]янв'!T99*2+'[1]март'!T99*4+'[1]июль'!T99*6</f>
        <v>12.733999999999998</v>
      </c>
      <c r="T98" s="14">
        <f t="shared" si="19"/>
        <v>2.8454172818104033</v>
      </c>
      <c r="U98" s="16"/>
    </row>
    <row r="99" spans="1:21" ht="40.5" customHeight="1">
      <c r="A99" s="38" t="s">
        <v>89</v>
      </c>
      <c r="B99" s="17">
        <f t="shared" si="22"/>
        <v>45.54699999999998</v>
      </c>
      <c r="C99" s="17">
        <v>2.65</v>
      </c>
      <c r="D99" s="17">
        <v>2.65</v>
      </c>
      <c r="E99" s="17">
        <v>15.497</v>
      </c>
      <c r="F99" s="34">
        <v>2.65</v>
      </c>
      <c r="G99" s="35">
        <v>2.65</v>
      </c>
      <c r="H99" s="35">
        <v>2.65</v>
      </c>
      <c r="I99" s="35">
        <v>2.8</v>
      </c>
      <c r="J99" s="35">
        <v>2.8</v>
      </c>
      <c r="K99" s="35">
        <v>2.8</v>
      </c>
      <c r="L99" s="35">
        <v>2.8</v>
      </c>
      <c r="M99" s="35">
        <v>2.8</v>
      </c>
      <c r="N99" s="36">
        <v>2.8</v>
      </c>
      <c r="O99" s="37">
        <f>'[1]янв'!O100*2+'[1]март'!O100*4+'[1]июль'!O100*6</f>
        <v>175.70600000000002</v>
      </c>
      <c r="P99" s="37">
        <f>'[1]янв'!P100*2+'[1]март'!P100*4+'[1]июль'!P100*6</f>
        <v>11.796</v>
      </c>
      <c r="Q99" s="37">
        <f>'[1]янв'!S100*2+'[1]март'!S100*4+'[1]июль'!S100*6</f>
        <v>8.862</v>
      </c>
      <c r="R99" s="53">
        <v>0.03998877527372347</v>
      </c>
      <c r="S99" s="6">
        <f>'[1]янв'!T100*2+'[1]март'!T100*4+'[1]июль'!T100*6</f>
        <v>12.687999999999999</v>
      </c>
      <c r="T99" s="14">
        <f t="shared" si="19"/>
        <v>0.5519890583683693</v>
      </c>
      <c r="U99" s="16"/>
    </row>
    <row r="100" spans="1:23" ht="39" customHeight="1">
      <c r="A100" s="38" t="s">
        <v>90</v>
      </c>
      <c r="B100" s="17">
        <f t="shared" si="22"/>
        <v>55.992000000000004</v>
      </c>
      <c r="C100" s="17">
        <v>0</v>
      </c>
      <c r="D100" s="17">
        <v>0</v>
      </c>
      <c r="E100" s="17">
        <v>10.942</v>
      </c>
      <c r="F100" s="34">
        <v>23.75</v>
      </c>
      <c r="G100" s="35">
        <v>0</v>
      </c>
      <c r="H100" s="35">
        <v>0</v>
      </c>
      <c r="I100" s="35">
        <v>19.3</v>
      </c>
      <c r="J100" s="35">
        <v>0</v>
      </c>
      <c r="K100" s="35">
        <v>0</v>
      </c>
      <c r="L100" s="35">
        <v>2</v>
      </c>
      <c r="M100" s="35">
        <v>0</v>
      </c>
      <c r="N100" s="36">
        <v>0</v>
      </c>
      <c r="O100" s="37">
        <f>'[1]янв'!O101*2+'[1]март'!O101*4+'[1]июль'!O101*6</f>
        <v>145.622</v>
      </c>
      <c r="P100" s="37">
        <f>'[1]янв'!P101*2+'[1]март'!P101*4+'[1]июль'!P101*6</f>
        <v>9.786000000000001</v>
      </c>
      <c r="Q100" s="37">
        <f>'[1]янв'!S101*2+'[1]март'!S101*4+'[1]июль'!S101*6</f>
        <v>7.324</v>
      </c>
      <c r="R100" s="53">
        <v>0.20547415482308248</v>
      </c>
      <c r="S100" s="6">
        <f>'[1]янв'!T101*2+'[1]март'!T101*4+'[1]июль'!T101*6</f>
        <v>10.524000000000001</v>
      </c>
      <c r="T100" s="14">
        <f t="shared" si="19"/>
        <v>2.8362830435159014</v>
      </c>
      <c r="U100" s="16"/>
      <c r="W100">
        <v>0.28</v>
      </c>
    </row>
    <row r="101" spans="1:21" s="8" customFormat="1" ht="29.25" customHeight="1">
      <c r="A101" s="61" t="s">
        <v>91</v>
      </c>
      <c r="B101" s="62">
        <f t="shared" si="22"/>
        <v>720.8040000000001</v>
      </c>
      <c r="C101" s="62">
        <v>58.3</v>
      </c>
      <c r="D101" s="62">
        <v>59.6</v>
      </c>
      <c r="E101" s="62">
        <v>66.504</v>
      </c>
      <c r="F101" s="63">
        <v>59.6</v>
      </c>
      <c r="G101" s="64">
        <v>59.6</v>
      </c>
      <c r="H101" s="64">
        <v>59.6</v>
      </c>
      <c r="I101" s="64">
        <v>59.6</v>
      </c>
      <c r="J101" s="64">
        <v>59.6</v>
      </c>
      <c r="K101" s="64">
        <v>59.6</v>
      </c>
      <c r="L101" s="64">
        <v>59.6</v>
      </c>
      <c r="M101" s="64">
        <v>59.6</v>
      </c>
      <c r="N101" s="65">
        <v>59.6</v>
      </c>
      <c r="O101" s="30">
        <f>'[1]янв'!O102*2+'[1]март'!O102*4+'[1]июль'!O102*6</f>
        <v>1127.676</v>
      </c>
      <c r="P101" s="30">
        <f>'[1]янв'!P102*2+'[1]март'!P102*4+'[1]июль'!P102*6</f>
        <v>120.286</v>
      </c>
      <c r="Q101" s="30">
        <f>'[1]янв'!S102*2+'[1]март'!S102*4+'[1]июль'!S102*6</f>
        <v>39.702</v>
      </c>
      <c r="R101" s="52">
        <f>R102+R103+R104+R107+R108+R109</f>
        <v>0.7756461696249254</v>
      </c>
      <c r="S101" s="4">
        <f>'[1]янв'!T102*2+'[1]март'!T102*4+'[1]июль'!T102*6</f>
        <v>76.61599999999999</v>
      </c>
      <c r="T101" s="14">
        <f t="shared" si="19"/>
        <v>10.706709467034619</v>
      </c>
      <c r="U101" s="16"/>
    </row>
    <row r="102" spans="1:21" ht="15.75" customHeight="1">
      <c r="A102" s="33" t="s">
        <v>177</v>
      </c>
      <c r="B102" s="17"/>
      <c r="C102" s="17"/>
      <c r="D102" s="17"/>
      <c r="E102" s="17"/>
      <c r="F102" s="34"/>
      <c r="G102" s="35"/>
      <c r="H102" s="35"/>
      <c r="I102" s="35"/>
      <c r="J102" s="35"/>
      <c r="K102" s="35"/>
      <c r="L102" s="35"/>
      <c r="M102" s="35"/>
      <c r="N102" s="36"/>
      <c r="O102" s="37">
        <f>'[1]янв'!O103*2+'[1]март'!O103*4+'[1]июль'!O103*6</f>
        <v>299.812</v>
      </c>
      <c r="P102" s="37">
        <f>'[1]янв'!P103*2+'[1]март'!P103*4+'[1]июль'!P103*6</f>
        <v>31.772</v>
      </c>
      <c r="Q102" s="37">
        <f>'[1]янв'!S103*2+'[1]март'!S103*4+'[1]июль'!S103*6</f>
        <v>6.066</v>
      </c>
      <c r="R102" s="53">
        <v>0.23644447308653657</v>
      </c>
      <c r="S102" s="6">
        <f>'[1]янв'!T103*2+'[1]март'!T103*4+'[1]июль'!T103*6</f>
        <v>23.412</v>
      </c>
      <c r="T102" s="14">
        <f t="shared" si="19"/>
        <v>3.263784928697316</v>
      </c>
      <c r="U102" s="16"/>
    </row>
    <row r="103" spans="1:21" ht="15.75" customHeight="1">
      <c r="A103" s="33" t="s">
        <v>92</v>
      </c>
      <c r="B103" s="17"/>
      <c r="C103" s="17"/>
      <c r="D103" s="17"/>
      <c r="E103" s="17"/>
      <c r="F103" s="34"/>
      <c r="G103" s="35"/>
      <c r="H103" s="35"/>
      <c r="I103" s="35"/>
      <c r="J103" s="35"/>
      <c r="K103" s="35"/>
      <c r="L103" s="35"/>
      <c r="M103" s="35"/>
      <c r="N103" s="36"/>
      <c r="O103" s="37">
        <f>'[1]янв'!O105*2+'[1]март'!O105*4+'[1]июль'!O105*6</f>
        <v>406.506</v>
      </c>
      <c r="P103" s="37">
        <f>'[1]янв'!P105*2+'[1]март'!P105*4+'[1]июль'!P105*6</f>
        <v>42.245999999999995</v>
      </c>
      <c r="Q103" s="37">
        <f>'[1]янв'!S105*2+'[1]март'!S105*4+'[1]июль'!S105*6</f>
        <v>16.044</v>
      </c>
      <c r="R103" s="53">
        <v>0.29938419958252227</v>
      </c>
      <c r="S103" s="6">
        <f>'[1]янв'!T105*2+'[1]март'!T105*4+'[1]июль'!T105*6</f>
        <v>31.118000000000002</v>
      </c>
      <c r="T103" s="14">
        <f t="shared" si="19"/>
        <v>4.132579737357304</v>
      </c>
      <c r="U103" s="16"/>
    </row>
    <row r="104" spans="1:21" ht="15.75" customHeight="1">
      <c r="A104" s="33" t="s">
        <v>93</v>
      </c>
      <c r="B104" s="17"/>
      <c r="C104" s="17"/>
      <c r="D104" s="17"/>
      <c r="E104" s="17"/>
      <c r="F104" s="34"/>
      <c r="G104" s="35"/>
      <c r="H104" s="35"/>
      <c r="I104" s="35"/>
      <c r="J104" s="35"/>
      <c r="K104" s="35"/>
      <c r="L104" s="35"/>
      <c r="M104" s="35"/>
      <c r="N104" s="36"/>
      <c r="O104" s="37">
        <f>'[1]янв'!O106*2+'[1]март'!O106*4+'[1]июль'!O106*6</f>
        <v>32.344</v>
      </c>
      <c r="P104" s="37">
        <f>'[1]янв'!P106*2+'[1]март'!P106*4+'[1]июль'!P106*6</f>
        <v>3.356</v>
      </c>
      <c r="Q104" s="37">
        <f>'[1]янв'!S106*2+'[1]март'!S106*4+'[1]июль'!S106*6</f>
        <v>1.284</v>
      </c>
      <c r="R104" s="53">
        <v>0.026074986343104387</v>
      </c>
      <c r="S104" s="6">
        <f>'[1]янв'!T106*2+'[1]март'!T106*4+'[1]июль'!T106*6</f>
        <v>2.4800000000000004</v>
      </c>
      <c r="T104" s="14">
        <f t="shared" si="19"/>
        <v>0.35992868148567575</v>
      </c>
      <c r="U104" s="16"/>
    </row>
    <row r="105" spans="1:21" ht="15.75" customHeight="1">
      <c r="A105" s="33" t="s">
        <v>94</v>
      </c>
      <c r="B105" s="17"/>
      <c r="C105" s="17"/>
      <c r="D105" s="17"/>
      <c r="E105" s="17"/>
      <c r="F105" s="34"/>
      <c r="G105" s="35"/>
      <c r="H105" s="35"/>
      <c r="I105" s="35"/>
      <c r="J105" s="35"/>
      <c r="K105" s="35"/>
      <c r="L105" s="35"/>
      <c r="M105" s="35"/>
      <c r="N105" s="36"/>
      <c r="O105" s="37">
        <f>'[1]янв'!O107*2+'[1]март'!O107*4+'[1]июль'!O107*6</f>
        <v>26.923999999999992</v>
      </c>
      <c r="P105" s="37">
        <f>'[1]янв'!P107*2+'[1]март'!P107*4+'[1]июль'!P107*6</f>
        <v>2.7960000000000003</v>
      </c>
      <c r="Q105" s="37">
        <f>'[1]янв'!S107*2+'[1]март'!S107*4+'[1]июль'!S107*6</f>
        <v>1.062</v>
      </c>
      <c r="R105" s="53">
        <v>0.021726493790430988</v>
      </c>
      <c r="S105" s="6">
        <f>'[1]янв'!T107*2+'[1]март'!T107*4+'[1]июль'!T107*6</f>
        <v>2.058</v>
      </c>
      <c r="T105" s="14">
        <f t="shared" si="19"/>
        <v>0.29990382968559315</v>
      </c>
      <c r="U105" s="16"/>
    </row>
    <row r="106" spans="1:21" ht="15.75" customHeight="1">
      <c r="A106" s="33" t="s">
        <v>95</v>
      </c>
      <c r="B106" s="17"/>
      <c r="C106" s="17"/>
      <c r="D106" s="17"/>
      <c r="E106" s="17"/>
      <c r="F106" s="34"/>
      <c r="G106" s="35"/>
      <c r="H106" s="35"/>
      <c r="I106" s="35"/>
      <c r="J106" s="35"/>
      <c r="K106" s="35"/>
      <c r="L106" s="35"/>
      <c r="M106" s="35"/>
      <c r="N106" s="36"/>
      <c r="O106" s="37">
        <f>'[1]янв'!O108*2+'[1]март'!O108*4+'[1]июль'!O108*6</f>
        <v>5.419508</v>
      </c>
      <c r="P106" s="37">
        <f>'[1]янв'!P108*2+'[1]март'!P108*4+'[1]июль'!P108*6</f>
        <v>0.556</v>
      </c>
      <c r="Q106" s="37">
        <f>'[1]янв'!S108*2+'[1]март'!S108*4+'[1]июль'!S108*6</f>
        <v>0.20950800000000003</v>
      </c>
      <c r="R106" s="37">
        <v>0.00434849255267339</v>
      </c>
      <c r="S106" s="6">
        <f>'[1]янв'!T108*2+'[1]март'!T108*4+'[1]июль'!T108*6</f>
        <v>0.422</v>
      </c>
      <c r="T106" s="14">
        <f t="shared" si="19"/>
        <v>0.060024851800082414</v>
      </c>
      <c r="U106" s="16"/>
    </row>
    <row r="107" spans="1:21" ht="15.75" customHeight="1">
      <c r="A107" s="33" t="s">
        <v>96</v>
      </c>
      <c r="B107" s="17"/>
      <c r="C107" s="17"/>
      <c r="D107" s="17"/>
      <c r="E107" s="17"/>
      <c r="F107" s="34"/>
      <c r="G107" s="35"/>
      <c r="H107" s="35"/>
      <c r="I107" s="35"/>
      <c r="J107" s="35"/>
      <c r="K107" s="35"/>
      <c r="L107" s="35"/>
      <c r="M107" s="35"/>
      <c r="N107" s="36"/>
      <c r="O107" s="37">
        <f>'[1]янв'!O109*2+'[1]март'!O109*4+'[1]июль'!O109*6</f>
        <v>4.388000000000002</v>
      </c>
      <c r="P107" s="37">
        <f>'[1]янв'!P109*2+'[1]март'!P109*4+'[1]июль'!P109*6</f>
        <v>0.45599999999999996</v>
      </c>
      <c r="Q107" s="37">
        <f>'[1]янв'!S109*2+'[1]март'!S109*4+'[1]июль'!S109*6</f>
        <v>0.174</v>
      </c>
      <c r="R107" s="53">
        <v>0.007080937105786272</v>
      </c>
      <c r="S107" s="6">
        <f>'[1]янв'!T109*2+'[1]март'!T109*4+'[1]июль'!T109*6</f>
        <v>0.33</v>
      </c>
      <c r="T107" s="14">
        <f t="shared" si="19"/>
        <v>0.09774242343343138</v>
      </c>
      <c r="U107" s="16"/>
    </row>
    <row r="108" spans="1:21" ht="15.75" customHeight="1">
      <c r="A108" s="33" t="s">
        <v>97</v>
      </c>
      <c r="B108" s="17"/>
      <c r="C108" s="17"/>
      <c r="D108" s="17"/>
      <c r="E108" s="17"/>
      <c r="F108" s="34"/>
      <c r="G108" s="35"/>
      <c r="H108" s="35"/>
      <c r="I108" s="35"/>
      <c r="J108" s="35"/>
      <c r="K108" s="35"/>
      <c r="L108" s="35"/>
      <c r="M108" s="35"/>
      <c r="N108" s="36"/>
      <c r="O108" s="37">
        <f>'[1]янв'!O110*2+'[1]март'!O110*4+'[1]июль'!O110*6</f>
        <v>39.026</v>
      </c>
      <c r="P108" s="37">
        <f>'[1]янв'!P110*2+'[1]март'!P110*4+'[1]июль'!P110*6</f>
        <v>4.056</v>
      </c>
      <c r="Q108" s="37">
        <f>'[1]янв'!S110*2+'[1]март'!S110*4+'[1]июль'!S110*6</f>
        <v>1.542</v>
      </c>
      <c r="R108" s="53">
        <v>0.04498029124583311</v>
      </c>
      <c r="S108" s="6">
        <f>'[1]янв'!T110*2+'[1]март'!T110*4+'[1]июль'!T110*6</f>
        <v>2.98</v>
      </c>
      <c r="T108" s="14">
        <f t="shared" si="19"/>
        <v>0.6208899482409819</v>
      </c>
      <c r="U108" s="16"/>
    </row>
    <row r="109" spans="1:21" ht="15.75" customHeight="1">
      <c r="A109" s="33" t="s">
        <v>171</v>
      </c>
      <c r="B109" s="17"/>
      <c r="C109" s="17"/>
      <c r="D109" s="17"/>
      <c r="E109" s="17"/>
      <c r="F109" s="34"/>
      <c r="G109" s="35"/>
      <c r="H109" s="35"/>
      <c r="I109" s="35"/>
      <c r="J109" s="35"/>
      <c r="K109" s="35"/>
      <c r="L109" s="35"/>
      <c r="M109" s="35"/>
      <c r="N109" s="36"/>
      <c r="O109" s="37"/>
      <c r="P109" s="37"/>
      <c r="Q109" s="37"/>
      <c r="R109" s="53">
        <v>0.16168128226114276</v>
      </c>
      <c r="S109" s="6"/>
      <c r="T109" s="14">
        <f t="shared" si="19"/>
        <v>2.23178374781991</v>
      </c>
      <c r="U109" s="16"/>
    </row>
    <row r="110" spans="1:21" s="8" customFormat="1" ht="30" customHeight="1">
      <c r="A110" s="61" t="s">
        <v>98</v>
      </c>
      <c r="B110" s="62">
        <f>SUM(C110:N110)</f>
        <v>169.161</v>
      </c>
      <c r="C110" s="62">
        <v>29.785</v>
      </c>
      <c r="D110" s="62">
        <v>11.9</v>
      </c>
      <c r="E110" s="62">
        <v>12.216</v>
      </c>
      <c r="F110" s="63">
        <v>11.9</v>
      </c>
      <c r="G110" s="64">
        <v>11.9</v>
      </c>
      <c r="H110" s="64">
        <v>11.9</v>
      </c>
      <c r="I110" s="64">
        <v>13.26</v>
      </c>
      <c r="J110" s="64">
        <v>13.26</v>
      </c>
      <c r="K110" s="64">
        <v>13.26</v>
      </c>
      <c r="L110" s="64">
        <v>13.26</v>
      </c>
      <c r="M110" s="64">
        <v>13.26</v>
      </c>
      <c r="N110" s="65">
        <v>13.26</v>
      </c>
      <c r="O110" s="30">
        <f>'[1]янв'!O111*2+'[1]март'!O111*4+'[1]июль'!O111*6</f>
        <v>200.058</v>
      </c>
      <c r="P110" s="30">
        <f>'[1]янв'!P111*2+'[1]март'!P111*4+'[1]июль'!P111*6</f>
        <v>18.636</v>
      </c>
      <c r="Q110" s="30">
        <f>'[1]янв'!S111*2+'[1]март'!S111*4+'[1]июль'!S111*6</f>
        <v>10.992</v>
      </c>
      <c r="R110" s="52">
        <v>0.16168128226114276</v>
      </c>
      <c r="S110" s="4">
        <f>'[1]янв'!T111*2+'[1]март'!T111*4+'[1]июль'!T111*6</f>
        <v>15.406</v>
      </c>
      <c r="T110" s="14">
        <f t="shared" si="19"/>
        <v>2.23178374781991</v>
      </c>
      <c r="U110" s="16"/>
    </row>
    <row r="111" spans="1:21" s="8" customFormat="1" ht="49.5" customHeight="1">
      <c r="A111" s="61" t="s">
        <v>99</v>
      </c>
      <c r="B111" s="62">
        <f>SUM(C111:N111)</f>
        <v>292.7179999999999</v>
      </c>
      <c r="C111" s="62">
        <v>30.18</v>
      </c>
      <c r="D111" s="62">
        <v>30.18</v>
      </c>
      <c r="E111" s="62">
        <v>77.558</v>
      </c>
      <c r="F111" s="63">
        <v>17.2</v>
      </c>
      <c r="G111" s="64">
        <v>17.2</v>
      </c>
      <c r="H111" s="64">
        <v>17.2</v>
      </c>
      <c r="I111" s="64">
        <v>17.2</v>
      </c>
      <c r="J111" s="64">
        <v>17.2</v>
      </c>
      <c r="K111" s="64">
        <v>17.2</v>
      </c>
      <c r="L111" s="64">
        <v>17.2</v>
      </c>
      <c r="M111" s="64">
        <v>17.2</v>
      </c>
      <c r="N111" s="65">
        <v>17.2</v>
      </c>
      <c r="O111" s="30">
        <f>'[1]янв'!O112*2+'[1]март'!O112*4+'[1]июль'!O112*6</f>
        <v>570.6320000000001</v>
      </c>
      <c r="P111" s="30">
        <f>'[1]янв'!P112*2+'[1]март'!P112*4+'[1]июль'!P112*6</f>
        <v>59.15</v>
      </c>
      <c r="Q111" s="30">
        <f>'[1]янв'!S112*2+'[1]март'!S112*4+'[1]июль'!S112*6</f>
        <v>22.464</v>
      </c>
      <c r="R111" s="52">
        <f>SUM(R112:R114)</f>
        <v>0.4285046740569844</v>
      </c>
      <c r="S111" s="4">
        <f>'[1]янв'!T112*2+'[1]март'!T112*4+'[1]июль'!T112*6</f>
        <v>43.566</v>
      </c>
      <c r="T111" s="14">
        <f t="shared" si="19"/>
        <v>5.914907118812989</v>
      </c>
      <c r="U111" s="16"/>
    </row>
    <row r="112" spans="1:21" ht="15.75" customHeight="1">
      <c r="A112" s="33" t="s">
        <v>100</v>
      </c>
      <c r="B112" s="17"/>
      <c r="C112" s="17"/>
      <c r="D112" s="17"/>
      <c r="E112" s="17"/>
      <c r="F112" s="34"/>
      <c r="G112" s="35"/>
      <c r="H112" s="35"/>
      <c r="I112" s="35"/>
      <c r="J112" s="35"/>
      <c r="K112" s="35"/>
      <c r="L112" s="35"/>
      <c r="M112" s="35"/>
      <c r="N112" s="36"/>
      <c r="O112" s="37">
        <f>'[1]янв'!O113*2+'[1]март'!O113*4+'[1]июль'!O113*6</f>
        <v>332.936</v>
      </c>
      <c r="P112" s="37">
        <f>'[1]янв'!P113*2+'[1]март'!P113*4+'[1]июль'!P113*6</f>
        <v>26.53</v>
      </c>
      <c r="Q112" s="37">
        <f>'[1]янв'!S113*2+'[1]март'!S113*4+'[1]июль'!S113*6</f>
        <v>16.278</v>
      </c>
      <c r="R112" s="53">
        <v>0.25199389804446914</v>
      </c>
      <c r="S112" s="6">
        <f>'[1]янв'!T113*2+'[1]март'!T113*4+'[1]июль'!T113*6</f>
        <v>26.388</v>
      </c>
      <c r="T112" s="14">
        <f t="shared" si="19"/>
        <v>3.4784229710466343</v>
      </c>
      <c r="U112" s="16"/>
    </row>
    <row r="113" spans="1:21" ht="15.75" customHeight="1">
      <c r="A113" s="33" t="s">
        <v>101</v>
      </c>
      <c r="B113" s="17"/>
      <c r="C113" s="17"/>
      <c r="D113" s="17"/>
      <c r="E113" s="17"/>
      <c r="F113" s="34"/>
      <c r="G113" s="35"/>
      <c r="H113" s="35"/>
      <c r="I113" s="35"/>
      <c r="J113" s="35"/>
      <c r="K113" s="35"/>
      <c r="L113" s="35"/>
      <c r="M113" s="35"/>
      <c r="N113" s="36"/>
      <c r="O113" s="37">
        <f>'[1]янв'!O114*2+'[1]март'!O114*4+'[1]июль'!O114*6</f>
        <v>234.19000000000005</v>
      </c>
      <c r="P113" s="37">
        <f>'[1]янв'!P114*2+'[1]март'!P114*4+'[1]июль'!P114*6</f>
        <v>32.338</v>
      </c>
      <c r="Q113" s="37">
        <f>'[1]янв'!S114*2+'[1]март'!S114*4+'[1]июль'!S114*6</f>
        <v>6.0120000000000005</v>
      </c>
      <c r="R113" s="53">
        <v>0.17117757182109788</v>
      </c>
      <c r="S113" s="6">
        <f>'[1]янв'!T114*2+'[1]март'!T114*4+'[1]июль'!T114*6</f>
        <v>16.896</v>
      </c>
      <c r="T113" s="14">
        <f t="shared" si="19"/>
        <v>2.362866730389707</v>
      </c>
      <c r="U113" s="16"/>
    </row>
    <row r="114" spans="1:21" ht="15.75" customHeight="1">
      <c r="A114" s="33" t="s">
        <v>102</v>
      </c>
      <c r="B114" s="17"/>
      <c r="C114" s="17"/>
      <c r="D114" s="17"/>
      <c r="E114" s="17"/>
      <c r="F114" s="34"/>
      <c r="G114" s="35"/>
      <c r="H114" s="35"/>
      <c r="I114" s="35"/>
      <c r="J114" s="35"/>
      <c r="K114" s="35"/>
      <c r="L114" s="35"/>
      <c r="M114" s="35"/>
      <c r="N114" s="36"/>
      <c r="O114" s="37">
        <f>'[1]янв'!O115*2+'[1]март'!O115*4+'[1]июль'!O115*6</f>
        <v>3.5060000000000002</v>
      </c>
      <c r="P114" s="37">
        <f>'[1]янв'!P115*2+'[1]март'!P115*4+'[1]июль'!P115*6</f>
        <v>0.28200000000000003</v>
      </c>
      <c r="Q114" s="37">
        <f>'[1]янв'!S115*2+'[1]март'!S115*4+'[1]июль'!S115*6</f>
        <v>0.174</v>
      </c>
      <c r="R114" s="37">
        <v>0.005333204191417337</v>
      </c>
      <c r="S114" s="6">
        <f>'[1]янв'!T115*2+'[1]март'!T115*4+'[1]июль'!T115*6</f>
        <v>0.28200000000000003</v>
      </c>
      <c r="T114" s="14">
        <f t="shared" si="19"/>
        <v>0.07361741737664834</v>
      </c>
      <c r="U114" s="16"/>
    </row>
    <row r="115" spans="1:20" s="8" customFormat="1" ht="15.75" customHeight="1">
      <c r="A115" s="66" t="s">
        <v>176</v>
      </c>
      <c r="B115" s="62">
        <f>SUM(C115:N115)</f>
        <v>302.217</v>
      </c>
      <c r="C115" s="62">
        <v>55.8</v>
      </c>
      <c r="D115" s="62">
        <v>46.4</v>
      </c>
      <c r="E115" s="62">
        <v>20.017</v>
      </c>
      <c r="F115" s="63">
        <v>20</v>
      </c>
      <c r="G115" s="64">
        <v>20</v>
      </c>
      <c r="H115" s="64">
        <v>20</v>
      </c>
      <c r="I115" s="64">
        <v>20</v>
      </c>
      <c r="J115" s="64">
        <v>20</v>
      </c>
      <c r="K115" s="64">
        <v>20</v>
      </c>
      <c r="L115" s="64">
        <v>20</v>
      </c>
      <c r="M115" s="64">
        <v>20</v>
      </c>
      <c r="N115" s="65">
        <v>20</v>
      </c>
      <c r="O115" s="30">
        <f>'[1]янв'!O116*2+'[1]март'!O116*4+'[1]июль'!O116*6</f>
        <v>2003.8360000000005</v>
      </c>
      <c r="P115" s="30">
        <f>'[1]янв'!P116*2+'[1]март'!P116*4+'[1]июль'!P116*6</f>
        <v>271.78200000000004</v>
      </c>
      <c r="Q115" s="30">
        <f>'[1]янв'!S116*2+'[1]март'!S116*4+'[1]июль'!S116*6</f>
        <v>89.832</v>
      </c>
      <c r="R115" s="67">
        <v>0.68616</v>
      </c>
      <c r="S115" s="4">
        <f>'[1]янв'!T116*2+'[1]март'!T116*4+'[1]июль'!T116*6</f>
        <v>76.83</v>
      </c>
      <c r="T115" s="14">
        <f t="shared" si="19"/>
        <v>9.471478176</v>
      </c>
    </row>
    <row r="116" spans="1:19" ht="15.75" customHeight="1" hidden="1">
      <c r="A116" s="31" t="s">
        <v>103</v>
      </c>
      <c r="B116" s="32">
        <f>SUM(C116:N116)</f>
        <v>0</v>
      </c>
      <c r="C116" s="32">
        <f aca="true" t="shared" si="24" ref="C116:N116">C117+C121+C122+C123+C124</f>
        <v>0</v>
      </c>
      <c r="D116" s="32">
        <f t="shared" si="24"/>
        <v>0</v>
      </c>
      <c r="E116" s="32">
        <f t="shared" si="24"/>
        <v>0</v>
      </c>
      <c r="F116" s="40">
        <f t="shared" si="24"/>
        <v>0</v>
      </c>
      <c r="G116" s="41">
        <f t="shared" si="24"/>
        <v>0</v>
      </c>
      <c r="H116" s="41">
        <f t="shared" si="24"/>
        <v>0</v>
      </c>
      <c r="I116" s="41">
        <f t="shared" si="24"/>
        <v>0</v>
      </c>
      <c r="J116" s="41">
        <f t="shared" si="24"/>
        <v>0</v>
      </c>
      <c r="K116" s="41">
        <f t="shared" si="24"/>
        <v>0</v>
      </c>
      <c r="L116" s="41">
        <f t="shared" si="24"/>
        <v>0</v>
      </c>
      <c r="M116" s="41">
        <f t="shared" si="24"/>
        <v>0</v>
      </c>
      <c r="N116" s="42">
        <f t="shared" si="24"/>
        <v>0</v>
      </c>
      <c r="O116" s="30">
        <f>'[1]янв'!O117*2+'[1]март'!O117*4+'[1]июль'!O117*6</f>
        <v>0</v>
      </c>
      <c r="P116" s="30">
        <f>'[1]янв'!P117*2+'[1]март'!P117*4+'[1]июль'!P117*6</f>
        <v>0</v>
      </c>
      <c r="Q116" s="30">
        <f>'[1]янв'!S117*2+'[1]март'!S117*4+'[1]июль'!S117*6</f>
        <v>0</v>
      </c>
      <c r="R116" s="30"/>
      <c r="S116" s="4">
        <f>'[1]янв'!T117*2+'[1]март'!T117*4+'[1]июль'!T117*6</f>
        <v>0</v>
      </c>
    </row>
    <row r="117" spans="1:19" ht="15.75" customHeight="1" hidden="1">
      <c r="A117" s="43" t="s">
        <v>104</v>
      </c>
      <c r="B117" s="44">
        <f>SUM(C117:N117)</f>
        <v>0</v>
      </c>
      <c r="C117" s="44">
        <f aca="true" t="shared" si="25" ref="C117:N117">C118+C119+C120</f>
        <v>0</v>
      </c>
      <c r="D117" s="44">
        <f t="shared" si="25"/>
        <v>0</v>
      </c>
      <c r="E117" s="44">
        <f t="shared" si="25"/>
        <v>0</v>
      </c>
      <c r="F117" s="45">
        <f t="shared" si="25"/>
        <v>0</v>
      </c>
      <c r="G117" s="46">
        <f t="shared" si="25"/>
        <v>0</v>
      </c>
      <c r="H117" s="46">
        <f t="shared" si="25"/>
        <v>0</v>
      </c>
      <c r="I117" s="46">
        <f t="shared" si="25"/>
        <v>0</v>
      </c>
      <c r="J117" s="46">
        <f t="shared" si="25"/>
        <v>0</v>
      </c>
      <c r="K117" s="46">
        <f t="shared" si="25"/>
        <v>0</v>
      </c>
      <c r="L117" s="46">
        <f t="shared" si="25"/>
        <v>0</v>
      </c>
      <c r="M117" s="46">
        <f t="shared" si="25"/>
        <v>0</v>
      </c>
      <c r="N117" s="47">
        <f t="shared" si="25"/>
        <v>0</v>
      </c>
      <c r="O117" s="30">
        <f>'[1]янв'!O118*2+'[1]март'!O118*4+'[1]июль'!O118*6</f>
        <v>0</v>
      </c>
      <c r="P117" s="30">
        <f>'[1]янв'!P118*2+'[1]март'!P118*4+'[1]июль'!P118*6</f>
        <v>0</v>
      </c>
      <c r="Q117" s="30">
        <f>'[1]янв'!S118*2+'[1]март'!S118*4+'[1]июль'!S118*6</f>
        <v>0</v>
      </c>
      <c r="R117" s="30"/>
      <c r="S117" s="4">
        <f>'[1]янв'!T118*2+'[1]март'!T118*4+'[1]июль'!T118*6</f>
        <v>0</v>
      </c>
    </row>
    <row r="118" spans="1:19" ht="15.75" customHeight="1" hidden="1">
      <c r="A118" s="33" t="s">
        <v>72</v>
      </c>
      <c r="B118" s="17">
        <v>0</v>
      </c>
      <c r="C118" s="17">
        <v>0</v>
      </c>
      <c r="D118" s="17">
        <v>0</v>
      </c>
      <c r="E118" s="17">
        <v>0</v>
      </c>
      <c r="F118" s="34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6">
        <v>0</v>
      </c>
      <c r="O118" s="30">
        <f>'[1]янв'!O119*2+'[1]март'!O119*4+'[1]июль'!O119*6</f>
        <v>0</v>
      </c>
      <c r="P118" s="30">
        <f>'[1]янв'!P119*2+'[1]март'!P119*4+'[1]июль'!P119*6</f>
        <v>0</v>
      </c>
      <c r="Q118" s="30">
        <f>'[1]янв'!S119*2+'[1]март'!S119*4+'[1]июль'!S119*6</f>
        <v>0</v>
      </c>
      <c r="R118" s="30"/>
      <c r="S118" s="4">
        <f>'[1]янв'!T119*2+'[1]март'!T119*4+'[1]июль'!T119*6</f>
        <v>0</v>
      </c>
    </row>
    <row r="119" spans="1:19" ht="15.75" customHeight="1" hidden="1">
      <c r="A119" s="33" t="s">
        <v>105</v>
      </c>
      <c r="B119" s="17">
        <v>0</v>
      </c>
      <c r="C119" s="17">
        <v>0</v>
      </c>
      <c r="D119" s="17">
        <v>0</v>
      </c>
      <c r="E119" s="17">
        <v>0</v>
      </c>
      <c r="F119" s="34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6">
        <v>0</v>
      </c>
      <c r="O119" s="30">
        <f>'[1]янв'!O120*2+'[1]март'!O120*4+'[1]июль'!O120*6</f>
        <v>0</v>
      </c>
      <c r="P119" s="30">
        <f>'[1]янв'!P120*2+'[1]март'!P120*4+'[1]июль'!P120*6</f>
        <v>0</v>
      </c>
      <c r="Q119" s="30">
        <f>'[1]янв'!S120*2+'[1]март'!S120*4+'[1]июль'!S120*6</f>
        <v>0</v>
      </c>
      <c r="R119" s="30"/>
      <c r="S119" s="4">
        <f>'[1]янв'!T120*2+'[1]март'!T120*4+'[1]июль'!T120*6</f>
        <v>0</v>
      </c>
    </row>
    <row r="120" spans="1:19" ht="15.75" customHeight="1" hidden="1">
      <c r="A120" s="33" t="s">
        <v>74</v>
      </c>
      <c r="B120" s="17">
        <v>0</v>
      </c>
      <c r="C120" s="17">
        <v>0</v>
      </c>
      <c r="D120" s="17">
        <v>0</v>
      </c>
      <c r="E120" s="17">
        <v>0</v>
      </c>
      <c r="F120" s="34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6">
        <v>0</v>
      </c>
      <c r="O120" s="30">
        <f>'[1]янв'!O121*2+'[1]март'!O121*4+'[1]июль'!O121*6</f>
        <v>0</v>
      </c>
      <c r="P120" s="30">
        <f>'[1]янв'!P121*2+'[1]март'!P121*4+'[1]июль'!P121*6</f>
        <v>0</v>
      </c>
      <c r="Q120" s="30">
        <f>'[1]янв'!S121*2+'[1]март'!S121*4+'[1]июль'!S121*6</f>
        <v>0</v>
      </c>
      <c r="R120" s="30"/>
      <c r="S120" s="4">
        <f>'[1]янв'!T121*2+'[1]март'!T121*4+'[1]июль'!T121*6</f>
        <v>0</v>
      </c>
    </row>
    <row r="121" spans="1:19" ht="15.75" customHeight="1" hidden="1">
      <c r="A121" s="33" t="s">
        <v>106</v>
      </c>
      <c r="B121" s="17">
        <v>0</v>
      </c>
      <c r="C121" s="17">
        <v>0</v>
      </c>
      <c r="D121" s="17">
        <v>0</v>
      </c>
      <c r="E121" s="17">
        <v>0</v>
      </c>
      <c r="F121" s="34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6">
        <v>0</v>
      </c>
      <c r="O121" s="30">
        <f>'[1]янв'!O122*2+'[1]март'!O122*4+'[1]июль'!O122*6</f>
        <v>0</v>
      </c>
      <c r="P121" s="30">
        <f>'[1]янв'!P122*2+'[1]март'!P122*4+'[1]июль'!P122*6</f>
        <v>0</v>
      </c>
      <c r="Q121" s="30">
        <f>'[1]янв'!S122*2+'[1]март'!S122*4+'[1]июль'!S122*6</f>
        <v>0</v>
      </c>
      <c r="R121" s="30"/>
      <c r="S121" s="4">
        <f>'[1]янв'!T122*2+'[1]март'!T122*4+'[1]июль'!T122*6</f>
        <v>0</v>
      </c>
    </row>
    <row r="122" spans="1:19" ht="15.75" customHeight="1" hidden="1">
      <c r="A122" s="33" t="s">
        <v>107</v>
      </c>
      <c r="B122" s="17">
        <v>0</v>
      </c>
      <c r="C122" s="17">
        <v>0</v>
      </c>
      <c r="D122" s="17">
        <v>0</v>
      </c>
      <c r="E122" s="17">
        <v>0</v>
      </c>
      <c r="F122" s="34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6">
        <v>0</v>
      </c>
      <c r="O122" s="30">
        <f>'[1]янв'!O123*2+'[1]март'!O123*4+'[1]июль'!O123*6</f>
        <v>0</v>
      </c>
      <c r="P122" s="30">
        <f>'[1]янв'!P123*2+'[1]март'!P123*4+'[1]июль'!P123*6</f>
        <v>0</v>
      </c>
      <c r="Q122" s="30">
        <f>'[1]янв'!S123*2+'[1]март'!S123*4+'[1]июль'!S123*6</f>
        <v>0</v>
      </c>
      <c r="R122" s="30"/>
      <c r="S122" s="4">
        <f>'[1]янв'!T123*2+'[1]март'!T123*4+'[1]июль'!T123*6</f>
        <v>0</v>
      </c>
    </row>
    <row r="123" spans="1:19" ht="15.75" customHeight="1" hidden="1">
      <c r="A123" s="33" t="s">
        <v>108</v>
      </c>
      <c r="B123" s="17">
        <v>0</v>
      </c>
      <c r="C123" s="17">
        <v>0</v>
      </c>
      <c r="D123" s="17">
        <v>0</v>
      </c>
      <c r="E123" s="17">
        <v>0</v>
      </c>
      <c r="F123" s="34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6">
        <v>0</v>
      </c>
      <c r="O123" s="30">
        <f>'[1]янв'!O124*2+'[1]март'!O124*4+'[1]июль'!O124*6</f>
        <v>0</v>
      </c>
      <c r="P123" s="30">
        <f>'[1]янв'!P124*2+'[1]март'!P124*4+'[1]июль'!P124*6</f>
        <v>0</v>
      </c>
      <c r="Q123" s="30">
        <f>'[1]янв'!S124*2+'[1]март'!S124*4+'[1]июль'!S124*6</f>
        <v>0</v>
      </c>
      <c r="R123" s="30"/>
      <c r="S123" s="4">
        <f>'[1]янв'!T124*2+'[1]март'!T124*4+'[1]июль'!T124*6</f>
        <v>0</v>
      </c>
    </row>
    <row r="124" spans="1:19" ht="15.75" customHeight="1" hidden="1">
      <c r="A124" s="33" t="s">
        <v>109</v>
      </c>
      <c r="B124" s="17">
        <v>0</v>
      </c>
      <c r="C124" s="17">
        <v>0</v>
      </c>
      <c r="D124" s="17">
        <v>0</v>
      </c>
      <c r="E124" s="17">
        <v>0</v>
      </c>
      <c r="F124" s="34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6">
        <v>0</v>
      </c>
      <c r="O124" s="30">
        <f>'[1]янв'!O125*2+'[1]март'!O125*4+'[1]июль'!O125*6</f>
        <v>0</v>
      </c>
      <c r="P124" s="30">
        <f>'[1]янв'!P125*2+'[1]март'!P125*4+'[1]июль'!P125*6</f>
        <v>0</v>
      </c>
      <c r="Q124" s="30">
        <f>'[1]янв'!S125*2+'[1]март'!S125*4+'[1]июль'!S125*6</f>
        <v>0</v>
      </c>
      <c r="R124" s="30"/>
      <c r="S124" s="4">
        <f>'[1]янв'!T125*2+'[1]март'!T125*4+'[1]июль'!T125*6</f>
        <v>0</v>
      </c>
    </row>
    <row r="125" spans="1:19" ht="15.75" customHeight="1" hidden="1">
      <c r="A125" s="31" t="s">
        <v>110</v>
      </c>
      <c r="B125" s="32">
        <f aca="true" t="shared" si="26" ref="B125:B132">SUM(C125:N125)</f>
        <v>1661.9200000000005</v>
      </c>
      <c r="C125" s="32">
        <f>C126+C127+C128+C129+C130+C131+C132+C133+C134</f>
        <v>138.049</v>
      </c>
      <c r="D125" s="32">
        <f>D126+D127+D128+D129+D130+D131+D132+D133+D134</f>
        <v>131.356</v>
      </c>
      <c r="E125" s="32">
        <v>147.911</v>
      </c>
      <c r="F125" s="40">
        <f aca="true" t="shared" si="27" ref="F125:N125">F126+F127+F128+F129+F130+F131+F132+F133+F134</f>
        <v>132.95600000000002</v>
      </c>
      <c r="G125" s="41">
        <f t="shared" si="27"/>
        <v>132.95600000000002</v>
      </c>
      <c r="H125" s="41">
        <f t="shared" si="27"/>
        <v>132.95600000000002</v>
      </c>
      <c r="I125" s="41">
        <f t="shared" si="27"/>
        <v>140.95600000000002</v>
      </c>
      <c r="J125" s="41">
        <f t="shared" si="27"/>
        <v>140.95600000000002</v>
      </c>
      <c r="K125" s="41">
        <f t="shared" si="27"/>
        <v>140.95600000000002</v>
      </c>
      <c r="L125" s="41">
        <f t="shared" si="27"/>
        <v>140.95600000000002</v>
      </c>
      <c r="M125" s="41">
        <f t="shared" si="27"/>
        <v>140.95600000000002</v>
      </c>
      <c r="N125" s="41">
        <f t="shared" si="27"/>
        <v>140.95600000000002</v>
      </c>
      <c r="O125" s="30">
        <f>'[1]янв'!O126*2+'[1]март'!O126*4+'[1]июль'!O126*6</f>
        <v>2307.398</v>
      </c>
      <c r="P125" s="30">
        <f>'[1]янв'!P126*2+'[1]март'!P126*4+'[1]июль'!P126*6</f>
        <v>184.89</v>
      </c>
      <c r="Q125" s="30">
        <f>'[1]янв'!S126*2+'[1]март'!S126*4+'[1]июль'!S126*6</f>
        <v>151.338</v>
      </c>
      <c r="R125" s="30"/>
      <c r="S125" s="4">
        <f>'[1]янв'!T126*2+'[1]март'!T126*4+'[1]июль'!T126*6</f>
        <v>172.93200000000002</v>
      </c>
    </row>
    <row r="126" spans="1:19" ht="15.75" customHeight="1" hidden="1">
      <c r="A126" s="33" t="s">
        <v>111</v>
      </c>
      <c r="B126" s="17">
        <f t="shared" si="26"/>
        <v>125.425</v>
      </c>
      <c r="C126" s="17">
        <v>10</v>
      </c>
      <c r="D126" s="17">
        <v>10</v>
      </c>
      <c r="E126" s="17">
        <v>15.425</v>
      </c>
      <c r="F126" s="34">
        <v>10</v>
      </c>
      <c r="G126" s="35">
        <v>10</v>
      </c>
      <c r="H126" s="35">
        <v>10</v>
      </c>
      <c r="I126" s="35">
        <v>10</v>
      </c>
      <c r="J126" s="35">
        <v>10</v>
      </c>
      <c r="K126" s="35">
        <v>10</v>
      </c>
      <c r="L126" s="35">
        <v>10</v>
      </c>
      <c r="M126" s="35">
        <v>10</v>
      </c>
      <c r="N126" s="36">
        <v>10</v>
      </c>
      <c r="O126" s="37">
        <f>'[1]янв'!O127*2+'[1]март'!O127*4+'[1]июль'!O127*6</f>
        <v>194.74200000000002</v>
      </c>
      <c r="P126" s="37">
        <f>'[1]янв'!P127*2+'[1]март'!P127*4+'[1]июль'!P127*6</f>
        <v>16.034</v>
      </c>
      <c r="Q126" s="37">
        <f>'[1]янв'!S127*2+'[1]март'!S127*4+'[1]июль'!S127*6</f>
        <v>9.846</v>
      </c>
      <c r="R126" s="37"/>
      <c r="S126" s="6">
        <f>'[1]янв'!T127*2+'[1]март'!T127*4+'[1]июль'!T127*6</f>
        <v>15.959999999999999</v>
      </c>
    </row>
    <row r="127" spans="1:19" ht="15.75" customHeight="1" hidden="1">
      <c r="A127" s="33" t="s">
        <v>112</v>
      </c>
      <c r="B127" s="17">
        <f t="shared" si="26"/>
        <v>368.58799999999997</v>
      </c>
      <c r="C127" s="17">
        <v>35.093</v>
      </c>
      <c r="D127" s="17">
        <v>28.4</v>
      </c>
      <c r="E127" s="17">
        <v>35.095</v>
      </c>
      <c r="F127" s="34">
        <v>30</v>
      </c>
      <c r="G127" s="35">
        <v>30</v>
      </c>
      <c r="H127" s="35">
        <v>30</v>
      </c>
      <c r="I127" s="35">
        <v>30</v>
      </c>
      <c r="J127" s="35">
        <v>30</v>
      </c>
      <c r="K127" s="35">
        <v>30</v>
      </c>
      <c r="L127" s="35">
        <v>30</v>
      </c>
      <c r="M127" s="35">
        <v>30</v>
      </c>
      <c r="N127" s="36">
        <v>30</v>
      </c>
      <c r="O127" s="37">
        <f>'[1]янв'!O128*2+'[1]март'!O128*4+'[1]июль'!O128*6</f>
        <v>433.43600000000004</v>
      </c>
      <c r="P127" s="37">
        <f>'[1]янв'!P128*2+'[1]март'!P128*4+'[1]июль'!P128*6</f>
        <v>35.702</v>
      </c>
      <c r="Q127" s="37">
        <f>'[1]янв'!S128*2+'[1]март'!S128*4+'[1]июль'!S128*6</f>
        <v>21.902</v>
      </c>
      <c r="R127" s="37"/>
      <c r="S127" s="6">
        <f>'[1]янв'!T128*2+'[1]март'!T128*4+'[1]июль'!T128*6</f>
        <v>25.2</v>
      </c>
    </row>
    <row r="128" spans="1:19" ht="15.75" customHeight="1" hidden="1">
      <c r="A128" s="33" t="s">
        <v>113</v>
      </c>
      <c r="B128" s="17">
        <f t="shared" si="26"/>
        <v>408.144</v>
      </c>
      <c r="C128" s="17">
        <v>34.012</v>
      </c>
      <c r="D128" s="17">
        <v>34.012</v>
      </c>
      <c r="E128" s="17">
        <v>34.012</v>
      </c>
      <c r="F128" s="34">
        <v>34.012</v>
      </c>
      <c r="G128" s="35">
        <v>34.012</v>
      </c>
      <c r="H128" s="35">
        <v>34.012</v>
      </c>
      <c r="I128" s="35">
        <v>34.012</v>
      </c>
      <c r="J128" s="35">
        <v>34.012</v>
      </c>
      <c r="K128" s="35">
        <v>34.012</v>
      </c>
      <c r="L128" s="35">
        <v>34.012</v>
      </c>
      <c r="M128" s="35">
        <v>34.012</v>
      </c>
      <c r="N128" s="36">
        <v>34.012</v>
      </c>
      <c r="O128" s="37">
        <f>'[1]янв'!O129*2+'[1]март'!O129*4+'[1]июль'!O129*6</f>
        <v>408.1440000000001</v>
      </c>
      <c r="P128" s="37">
        <f>'[1]янв'!P129*2+'[1]март'!P129*4+'[1]июль'!P129*6</f>
        <v>33.634</v>
      </c>
      <c r="Q128" s="37">
        <f>'[1]янв'!S129*2+'[1]март'!S129*4+'[1]июль'!S129*6</f>
        <v>20.625999999999998</v>
      </c>
      <c r="R128" s="37"/>
      <c r="S128" s="6">
        <f>'[1]янв'!T129*2+'[1]март'!T129*4+'[1]июль'!T129*6</f>
        <v>33.458</v>
      </c>
    </row>
    <row r="129" spans="1:19" ht="15.75" customHeight="1" hidden="1">
      <c r="A129" s="33" t="s">
        <v>114</v>
      </c>
      <c r="B129" s="17">
        <f t="shared" si="26"/>
        <v>4.435</v>
      </c>
      <c r="C129" s="17">
        <v>0</v>
      </c>
      <c r="D129" s="17"/>
      <c r="E129" s="17">
        <v>4.435</v>
      </c>
      <c r="F129" s="34"/>
      <c r="G129" s="35"/>
      <c r="H129" s="35"/>
      <c r="I129" s="35"/>
      <c r="J129" s="35"/>
      <c r="K129" s="35"/>
      <c r="L129" s="35"/>
      <c r="M129" s="35"/>
      <c r="N129" s="36"/>
      <c r="O129" s="37">
        <f>'[1]янв'!O130*2+'[1]март'!O130*4+'[1]июль'!O130*6</f>
        <v>205.06</v>
      </c>
      <c r="P129" s="37">
        <f>'[1]янв'!P130*2+'[1]март'!P130*4+'[1]июль'!P130*6</f>
        <v>16.034</v>
      </c>
      <c r="Q129" s="37">
        <f>'[1]янв'!S130*2+'[1]март'!S130*4+'[1]июль'!S130*6</f>
        <v>9.846</v>
      </c>
      <c r="R129" s="37"/>
      <c r="S129" s="6">
        <f>'[1]янв'!T130*2+'[1]март'!T130*4+'[1]июль'!T130*6</f>
        <v>26.284</v>
      </c>
    </row>
    <row r="130" spans="1:19" ht="15.75" customHeight="1" hidden="1">
      <c r="A130" s="33" t="s">
        <v>115</v>
      </c>
      <c r="B130" s="17">
        <f t="shared" si="26"/>
        <v>264</v>
      </c>
      <c r="C130" s="17">
        <v>22</v>
      </c>
      <c r="D130" s="17">
        <v>22</v>
      </c>
      <c r="E130" s="17">
        <v>22</v>
      </c>
      <c r="F130" s="34">
        <v>22</v>
      </c>
      <c r="G130" s="35">
        <v>22</v>
      </c>
      <c r="H130" s="35">
        <v>22</v>
      </c>
      <c r="I130" s="35">
        <v>22</v>
      </c>
      <c r="J130" s="35">
        <v>22</v>
      </c>
      <c r="K130" s="35">
        <v>22</v>
      </c>
      <c r="L130" s="35">
        <v>22</v>
      </c>
      <c r="M130" s="35">
        <v>22</v>
      </c>
      <c r="N130" s="36">
        <v>22</v>
      </c>
      <c r="O130" s="37">
        <f>'[1]янв'!O131*2+'[1]март'!O131*4+'[1]июль'!O131*6</f>
        <v>271.11</v>
      </c>
      <c r="P130" s="37">
        <f>'[1]янв'!P131*2+'[1]март'!P131*4+'[1]июль'!P131*6</f>
        <v>22.328</v>
      </c>
      <c r="Q130" s="37">
        <f>'[1]янв'!S131*2+'[1]март'!S131*4+'[1]июль'!S131*6</f>
        <v>13.707999999999998</v>
      </c>
      <c r="R130" s="37"/>
      <c r="S130" s="6">
        <f>'[1]янв'!T131*2+'[1]март'!T131*4+'[1]июль'!T131*6</f>
        <v>22.218</v>
      </c>
    </row>
    <row r="131" spans="1:19" ht="15.75" customHeight="1" hidden="1">
      <c r="A131" s="33" t="s">
        <v>116</v>
      </c>
      <c r="B131" s="17">
        <f t="shared" si="26"/>
        <v>53.32900000000001</v>
      </c>
      <c r="C131" s="17">
        <v>4.444</v>
      </c>
      <c r="D131" s="17">
        <v>4.444</v>
      </c>
      <c r="E131" s="17">
        <v>4.445</v>
      </c>
      <c r="F131" s="34">
        <v>4.444</v>
      </c>
      <c r="G131" s="35">
        <v>4.444</v>
      </c>
      <c r="H131" s="35">
        <v>4.444</v>
      </c>
      <c r="I131" s="35">
        <v>4.444</v>
      </c>
      <c r="J131" s="35">
        <v>4.444</v>
      </c>
      <c r="K131" s="35">
        <v>4.444</v>
      </c>
      <c r="L131" s="35">
        <v>4.444</v>
      </c>
      <c r="M131" s="35">
        <v>4.444</v>
      </c>
      <c r="N131" s="36">
        <v>4.444</v>
      </c>
      <c r="O131" s="37">
        <f>'[1]янв'!O132*2+'[1]март'!O132*4+'[1]июль'!O132*6</f>
        <v>54.766</v>
      </c>
      <c r="P131" s="37">
        <f>'[1]янв'!P132*2+'[1]март'!P132*4+'[1]июль'!P132*6</f>
        <v>4.5120000000000005</v>
      </c>
      <c r="Q131" s="37">
        <f>'[1]янв'!S132*2+'[1]март'!S132*4+'[1]июль'!S132*6</f>
        <v>2.77</v>
      </c>
      <c r="R131" s="37"/>
      <c r="S131" s="6">
        <f>'[1]янв'!T132*2+'[1]март'!T132*4+'[1]июль'!T132*6</f>
        <v>4.492</v>
      </c>
    </row>
    <row r="132" spans="1:19" ht="15.75" customHeight="1" hidden="1">
      <c r="A132" s="33" t="s">
        <v>117</v>
      </c>
      <c r="B132" s="17">
        <f t="shared" si="26"/>
        <v>437.999</v>
      </c>
      <c r="C132" s="17">
        <v>32.5</v>
      </c>
      <c r="D132" s="17">
        <v>32.5</v>
      </c>
      <c r="E132" s="17">
        <v>32.499</v>
      </c>
      <c r="F132" s="34">
        <v>32.5</v>
      </c>
      <c r="G132" s="35">
        <v>32.5</v>
      </c>
      <c r="H132" s="35">
        <v>32.5</v>
      </c>
      <c r="I132" s="35">
        <v>40.5</v>
      </c>
      <c r="J132" s="35">
        <v>40.5</v>
      </c>
      <c r="K132" s="35">
        <v>40.5</v>
      </c>
      <c r="L132" s="35">
        <v>40.5</v>
      </c>
      <c r="M132" s="35">
        <v>40.5</v>
      </c>
      <c r="N132" s="36">
        <v>40.5</v>
      </c>
      <c r="O132" s="37">
        <f>'[1]янв'!O133*2+'[1]март'!O133*4+'[1]июль'!O133*6</f>
        <v>379.57599999999996</v>
      </c>
      <c r="P132" s="37">
        <f>'[1]янв'!P133*2+'[1]март'!P133*4+'[1]июль'!P133*6</f>
        <v>31.268</v>
      </c>
      <c r="Q132" s="37">
        <f>'[1]янв'!S133*2+'[1]март'!S133*4+'[1]июль'!S133*6</f>
        <v>19.178</v>
      </c>
      <c r="R132" s="37"/>
      <c r="S132" s="6">
        <f>'[1]янв'!T133*2+'[1]март'!T133*4+'[1]июль'!T133*6</f>
        <v>31.106</v>
      </c>
    </row>
    <row r="133" spans="1:19" ht="15.75" customHeight="1" hidden="1">
      <c r="A133" s="33" t="s">
        <v>118</v>
      </c>
      <c r="B133" s="17">
        <v>0</v>
      </c>
      <c r="C133" s="17">
        <v>0</v>
      </c>
      <c r="D133" s="17">
        <v>0</v>
      </c>
      <c r="E133" s="17">
        <v>0</v>
      </c>
      <c r="F133" s="34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6">
        <v>0</v>
      </c>
      <c r="O133" s="37">
        <f>'[1]янв'!O134*2+'[1]март'!O134*4+'[1]июль'!O134*6</f>
        <v>81.852</v>
      </c>
      <c r="P133" s="37">
        <f>'[1]янв'!P134*2+'[1]март'!P134*4+'[1]июль'!P134*6</f>
        <v>6.742</v>
      </c>
      <c r="Q133" s="37">
        <f>'[1]янв'!S134*2+'[1]март'!S134*4+'[1]июль'!S134*6</f>
        <v>4.1080000000000005</v>
      </c>
      <c r="R133" s="37"/>
      <c r="S133" s="6">
        <f>'[1]янв'!T134*2+'[1]март'!T134*4+'[1]июль'!T134*6</f>
        <v>6.672</v>
      </c>
    </row>
    <row r="134" spans="1:19" ht="15.75" customHeight="1" hidden="1">
      <c r="A134" s="33" t="s">
        <v>119</v>
      </c>
      <c r="B134" s="17">
        <v>0</v>
      </c>
      <c r="C134" s="17">
        <v>0</v>
      </c>
      <c r="D134" s="17">
        <v>0</v>
      </c>
      <c r="E134" s="17">
        <v>0</v>
      </c>
      <c r="F134" s="34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6">
        <v>0</v>
      </c>
      <c r="O134" s="37">
        <f>'[1]янв'!O135*2+'[1]март'!O135*4+'[1]июль'!O135*6</f>
        <v>278.712</v>
      </c>
      <c r="P134" s="37">
        <f>'[1]янв'!P135*2+'[1]март'!P135*4+'[1]июль'!P135*6</f>
        <v>18.635999999999996</v>
      </c>
      <c r="Q134" s="37">
        <f>'[1]янв'!S135*2+'[1]март'!S135*4+'[1]июль'!S135*6</f>
        <v>49.354</v>
      </c>
      <c r="R134" s="37"/>
      <c r="S134" s="6">
        <f>'[1]янв'!T135*2+'[1]март'!T135*4+'[1]июль'!T135*6</f>
        <v>7.542000000000001</v>
      </c>
    </row>
    <row r="135" spans="1:19" ht="15.75" customHeight="1" hidden="1">
      <c r="A135" s="31" t="s">
        <v>120</v>
      </c>
      <c r="B135" s="32">
        <f>SUM(C135:N135)</f>
        <v>0</v>
      </c>
      <c r="C135" s="32">
        <f aca="true" t="shared" si="28" ref="C135:N135">C136+C141+C146+C147+C148+C149+C150+C151+C152+C153+C154+C155</f>
        <v>0</v>
      </c>
      <c r="D135" s="32">
        <f t="shared" si="28"/>
        <v>0</v>
      </c>
      <c r="E135" s="32">
        <f t="shared" si="28"/>
        <v>0</v>
      </c>
      <c r="F135" s="40">
        <f t="shared" si="28"/>
        <v>0</v>
      </c>
      <c r="G135" s="41">
        <f t="shared" si="28"/>
        <v>0</v>
      </c>
      <c r="H135" s="41">
        <f t="shared" si="28"/>
        <v>0</v>
      </c>
      <c r="I135" s="41">
        <f t="shared" si="28"/>
        <v>0</v>
      </c>
      <c r="J135" s="41">
        <f t="shared" si="28"/>
        <v>0</v>
      </c>
      <c r="K135" s="41">
        <f t="shared" si="28"/>
        <v>0</v>
      </c>
      <c r="L135" s="41">
        <f t="shared" si="28"/>
        <v>0</v>
      </c>
      <c r="M135" s="41">
        <f t="shared" si="28"/>
        <v>0</v>
      </c>
      <c r="N135" s="42">
        <f t="shared" si="28"/>
        <v>0</v>
      </c>
      <c r="O135" s="30">
        <f>'[1]янв'!O136*2+'[1]март'!O136*4+'[1]июль'!O136*6</f>
        <v>0</v>
      </c>
      <c r="P135" s="30">
        <f>'[1]янв'!P136*2+'[1]март'!P136*4+'[1]июль'!P136*6</f>
        <v>0</v>
      </c>
      <c r="Q135" s="30">
        <f>'[1]янв'!S136*2+'[1]март'!S136*4+'[1]июль'!S136*6</f>
        <v>0</v>
      </c>
      <c r="R135" s="30"/>
      <c r="S135" s="4">
        <f>'[1]янв'!T136*2+'[1]март'!T136*4+'[1]июль'!T136*6</f>
        <v>0</v>
      </c>
    </row>
    <row r="136" spans="1:19" ht="15.75" customHeight="1" hidden="1">
      <c r="A136" s="43" t="s">
        <v>121</v>
      </c>
      <c r="B136" s="44">
        <f>SUM(C136:N136)</f>
        <v>0</v>
      </c>
      <c r="C136" s="44">
        <f aca="true" t="shared" si="29" ref="C136:N136">C137+C138+C139+C140</f>
        <v>0</v>
      </c>
      <c r="D136" s="44">
        <f t="shared" si="29"/>
        <v>0</v>
      </c>
      <c r="E136" s="44">
        <f t="shared" si="29"/>
        <v>0</v>
      </c>
      <c r="F136" s="45">
        <f t="shared" si="29"/>
        <v>0</v>
      </c>
      <c r="G136" s="46">
        <f t="shared" si="29"/>
        <v>0</v>
      </c>
      <c r="H136" s="46">
        <f t="shared" si="29"/>
        <v>0</v>
      </c>
      <c r="I136" s="46">
        <f t="shared" si="29"/>
        <v>0</v>
      </c>
      <c r="J136" s="46">
        <f t="shared" si="29"/>
        <v>0</v>
      </c>
      <c r="K136" s="46">
        <f t="shared" si="29"/>
        <v>0</v>
      </c>
      <c r="L136" s="46">
        <f t="shared" si="29"/>
        <v>0</v>
      </c>
      <c r="M136" s="46">
        <f t="shared" si="29"/>
        <v>0</v>
      </c>
      <c r="N136" s="47">
        <f t="shared" si="29"/>
        <v>0</v>
      </c>
      <c r="O136" s="30">
        <f>'[1]янв'!O137*2+'[1]март'!O137*4+'[1]июль'!O137*6</f>
        <v>0</v>
      </c>
      <c r="P136" s="30">
        <f>'[1]янв'!P137*2+'[1]март'!P137*4+'[1]июль'!P137*6</f>
        <v>0</v>
      </c>
      <c r="Q136" s="30">
        <f>'[1]янв'!S137*2+'[1]март'!S137*4+'[1]июль'!S137*6</f>
        <v>0</v>
      </c>
      <c r="R136" s="30"/>
      <c r="S136" s="4">
        <f>'[1]янв'!T137*2+'[1]март'!T137*4+'[1]июль'!T137*6</f>
        <v>0</v>
      </c>
    </row>
    <row r="137" spans="1:19" ht="15.75" customHeight="1" hidden="1">
      <c r="A137" s="33" t="s">
        <v>72</v>
      </c>
      <c r="B137" s="17">
        <v>0</v>
      </c>
      <c r="C137" s="17">
        <v>0</v>
      </c>
      <c r="D137" s="17">
        <v>0</v>
      </c>
      <c r="E137" s="17">
        <v>0</v>
      </c>
      <c r="F137" s="34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6">
        <v>0</v>
      </c>
      <c r="O137" s="30">
        <f>'[1]янв'!O138*2+'[1]март'!O138*4+'[1]июль'!O138*6</f>
        <v>0</v>
      </c>
      <c r="P137" s="30">
        <f>'[1]янв'!P138*2+'[1]март'!P138*4+'[1]июль'!P138*6</f>
        <v>0</v>
      </c>
      <c r="Q137" s="30">
        <f>'[1]янв'!S138*2+'[1]март'!S138*4+'[1]июль'!S138*6</f>
        <v>0</v>
      </c>
      <c r="R137" s="30"/>
      <c r="S137" s="4">
        <f>'[1]янв'!T138*2+'[1]март'!T138*4+'[1]июль'!T138*6</f>
        <v>0</v>
      </c>
    </row>
    <row r="138" spans="1:19" ht="15.75" customHeight="1" hidden="1">
      <c r="A138" s="33" t="s">
        <v>105</v>
      </c>
      <c r="B138" s="17">
        <v>0</v>
      </c>
      <c r="C138" s="17">
        <v>0</v>
      </c>
      <c r="D138" s="17">
        <v>0</v>
      </c>
      <c r="E138" s="17">
        <v>0</v>
      </c>
      <c r="F138" s="34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6">
        <v>0</v>
      </c>
      <c r="O138" s="30">
        <f>'[1]янв'!O139*2+'[1]март'!O139*4+'[1]июль'!O139*6</f>
        <v>0</v>
      </c>
      <c r="P138" s="30">
        <f>'[1]янв'!P139*2+'[1]март'!P139*4+'[1]июль'!P139*6</f>
        <v>0</v>
      </c>
      <c r="Q138" s="30">
        <f>'[1]янв'!S139*2+'[1]март'!S139*4+'[1]июль'!S139*6</f>
        <v>0</v>
      </c>
      <c r="R138" s="30"/>
      <c r="S138" s="4">
        <f>'[1]янв'!T139*2+'[1]март'!T139*4+'[1]июль'!T139*6</f>
        <v>0</v>
      </c>
    </row>
    <row r="139" spans="1:19" ht="15.75" customHeight="1" hidden="1">
      <c r="A139" s="33" t="s">
        <v>122</v>
      </c>
      <c r="B139" s="17">
        <v>0</v>
      </c>
      <c r="C139" s="17">
        <v>0</v>
      </c>
      <c r="D139" s="17">
        <v>0</v>
      </c>
      <c r="E139" s="17">
        <v>0</v>
      </c>
      <c r="F139" s="34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6">
        <v>0</v>
      </c>
      <c r="O139" s="30">
        <f>'[1]янв'!O140*2+'[1]март'!O140*4+'[1]июль'!O140*6</f>
        <v>0</v>
      </c>
      <c r="P139" s="30">
        <f>'[1]янв'!P140*2+'[1]март'!P140*4+'[1]июль'!P140*6</f>
        <v>0</v>
      </c>
      <c r="Q139" s="30">
        <f>'[1]янв'!S140*2+'[1]март'!S140*4+'[1]июль'!S140*6</f>
        <v>0</v>
      </c>
      <c r="R139" s="30"/>
      <c r="S139" s="4">
        <f>'[1]янв'!T140*2+'[1]март'!T140*4+'[1]июль'!T140*6</f>
        <v>0</v>
      </c>
    </row>
    <row r="140" spans="1:19" ht="15.75" customHeight="1" hidden="1">
      <c r="A140" s="33" t="s">
        <v>75</v>
      </c>
      <c r="B140" s="17">
        <v>0</v>
      </c>
      <c r="C140" s="17">
        <v>0</v>
      </c>
      <c r="D140" s="17">
        <v>0</v>
      </c>
      <c r="E140" s="17">
        <v>0</v>
      </c>
      <c r="F140" s="34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6">
        <v>0</v>
      </c>
      <c r="O140" s="30">
        <f>'[1]янв'!O141*2+'[1]март'!O141*4+'[1]июль'!O141*6</f>
        <v>0</v>
      </c>
      <c r="P140" s="30">
        <f>'[1]янв'!P141*2+'[1]март'!P141*4+'[1]июль'!P141*6</f>
        <v>0</v>
      </c>
      <c r="Q140" s="30">
        <f>'[1]янв'!S141*2+'[1]март'!S141*4+'[1]июль'!S141*6</f>
        <v>0</v>
      </c>
      <c r="R140" s="30"/>
      <c r="S140" s="4">
        <f>'[1]янв'!T141*2+'[1]март'!T141*4+'[1]июль'!T141*6</f>
        <v>0</v>
      </c>
    </row>
    <row r="141" spans="1:19" ht="15.75" customHeight="1" hidden="1">
      <c r="A141" s="43" t="s">
        <v>123</v>
      </c>
      <c r="B141" s="44">
        <f>SUM(C141:N141)</f>
        <v>0</v>
      </c>
      <c r="C141" s="44">
        <f aca="true" t="shared" si="30" ref="C141:N141">C142+C143+C144+C145</f>
        <v>0</v>
      </c>
      <c r="D141" s="44">
        <f t="shared" si="30"/>
        <v>0</v>
      </c>
      <c r="E141" s="44">
        <f t="shared" si="30"/>
        <v>0</v>
      </c>
      <c r="F141" s="45">
        <f t="shared" si="30"/>
        <v>0</v>
      </c>
      <c r="G141" s="46">
        <f t="shared" si="30"/>
        <v>0</v>
      </c>
      <c r="H141" s="46">
        <f t="shared" si="30"/>
        <v>0</v>
      </c>
      <c r="I141" s="46">
        <f t="shared" si="30"/>
        <v>0</v>
      </c>
      <c r="J141" s="46">
        <f t="shared" si="30"/>
        <v>0</v>
      </c>
      <c r="K141" s="46">
        <f t="shared" si="30"/>
        <v>0</v>
      </c>
      <c r="L141" s="46">
        <f t="shared" si="30"/>
        <v>0</v>
      </c>
      <c r="M141" s="46">
        <f t="shared" si="30"/>
        <v>0</v>
      </c>
      <c r="N141" s="47">
        <f t="shared" si="30"/>
        <v>0</v>
      </c>
      <c r="O141" s="30">
        <f>'[1]янв'!O142*2+'[1]март'!O142*4+'[1]июль'!O142*6</f>
        <v>0</v>
      </c>
      <c r="P141" s="30">
        <f>'[1]янв'!P142*2+'[1]март'!P142*4+'[1]июль'!P142*6</f>
        <v>0</v>
      </c>
      <c r="Q141" s="30">
        <f>'[1]янв'!S142*2+'[1]март'!S142*4+'[1]июль'!S142*6</f>
        <v>0</v>
      </c>
      <c r="R141" s="30"/>
      <c r="S141" s="4">
        <f>'[1]янв'!T142*2+'[1]март'!T142*4+'[1]июль'!T142*6</f>
        <v>0</v>
      </c>
    </row>
    <row r="142" spans="1:19" ht="15.75" customHeight="1" hidden="1">
      <c r="A142" s="33" t="s">
        <v>77</v>
      </c>
      <c r="B142" s="17">
        <v>0</v>
      </c>
      <c r="C142" s="17">
        <v>0</v>
      </c>
      <c r="D142" s="17">
        <v>0</v>
      </c>
      <c r="E142" s="17">
        <v>0</v>
      </c>
      <c r="F142" s="34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6">
        <v>0</v>
      </c>
      <c r="O142" s="30">
        <f>'[1]янв'!O143*2+'[1]март'!O143*4+'[1]июль'!O143*6</f>
        <v>0</v>
      </c>
      <c r="P142" s="30">
        <f>'[1]янв'!P143*2+'[1]март'!P143*4+'[1]июль'!P143*6</f>
        <v>0</v>
      </c>
      <c r="Q142" s="30">
        <f>'[1]янв'!S143*2+'[1]март'!S143*4+'[1]июль'!S143*6</f>
        <v>0</v>
      </c>
      <c r="R142" s="30"/>
      <c r="S142" s="4">
        <f>'[1]янв'!T143*2+'[1]март'!T143*4+'[1]июль'!T143*6</f>
        <v>0</v>
      </c>
    </row>
    <row r="143" spans="1:19" ht="15.75" customHeight="1" hidden="1">
      <c r="A143" s="33" t="s">
        <v>124</v>
      </c>
      <c r="B143" s="17">
        <v>0</v>
      </c>
      <c r="C143" s="17">
        <v>0</v>
      </c>
      <c r="D143" s="17">
        <v>0</v>
      </c>
      <c r="E143" s="17">
        <v>0</v>
      </c>
      <c r="F143" s="34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6">
        <v>0</v>
      </c>
      <c r="O143" s="30">
        <f>'[1]янв'!O144*2+'[1]март'!O144*4+'[1]июль'!O144*6</f>
        <v>0</v>
      </c>
      <c r="P143" s="30">
        <f>'[1]янв'!P144*2+'[1]март'!P144*4+'[1]июль'!P144*6</f>
        <v>0</v>
      </c>
      <c r="Q143" s="30">
        <f>'[1]янв'!S144*2+'[1]март'!S144*4+'[1]июль'!S144*6</f>
        <v>0</v>
      </c>
      <c r="R143" s="30"/>
      <c r="S143" s="4">
        <f>'[1]янв'!T144*2+'[1]март'!T144*4+'[1]июль'!T144*6</f>
        <v>0</v>
      </c>
    </row>
    <row r="144" spans="1:19" ht="15.75" customHeight="1" hidden="1">
      <c r="A144" s="33" t="s">
        <v>125</v>
      </c>
      <c r="B144" s="17">
        <v>0</v>
      </c>
      <c r="C144" s="17">
        <v>0</v>
      </c>
      <c r="D144" s="17">
        <v>0</v>
      </c>
      <c r="E144" s="17">
        <v>0</v>
      </c>
      <c r="F144" s="34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6">
        <v>0</v>
      </c>
      <c r="O144" s="30">
        <f>'[1]янв'!O145*2+'[1]март'!O145*4+'[1]июль'!O145*6</f>
        <v>0</v>
      </c>
      <c r="P144" s="30">
        <f>'[1]янв'!P145*2+'[1]март'!P145*4+'[1]июль'!P145*6</f>
        <v>0</v>
      </c>
      <c r="Q144" s="30">
        <f>'[1]янв'!S145*2+'[1]март'!S145*4+'[1]июль'!S145*6</f>
        <v>0</v>
      </c>
      <c r="R144" s="30"/>
      <c r="S144" s="4">
        <f>'[1]янв'!T145*2+'[1]март'!T145*4+'[1]июль'!T145*6</f>
        <v>0</v>
      </c>
    </row>
    <row r="145" spans="1:19" ht="15.75" customHeight="1" hidden="1">
      <c r="A145" s="33" t="s">
        <v>80</v>
      </c>
      <c r="B145" s="17">
        <v>0</v>
      </c>
      <c r="C145" s="17">
        <v>0</v>
      </c>
      <c r="D145" s="17">
        <v>0</v>
      </c>
      <c r="E145" s="17">
        <v>0</v>
      </c>
      <c r="F145" s="34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6">
        <v>0</v>
      </c>
      <c r="O145" s="30">
        <f>'[1]янв'!O146*2+'[1]март'!O146*4+'[1]июль'!O146*6</f>
        <v>0</v>
      </c>
      <c r="P145" s="30">
        <f>'[1]янв'!P146*2+'[1]март'!P146*4+'[1]июль'!P146*6</f>
        <v>0</v>
      </c>
      <c r="Q145" s="30">
        <f>'[1]янв'!S146*2+'[1]март'!S146*4+'[1]июль'!S146*6</f>
        <v>0</v>
      </c>
      <c r="R145" s="30"/>
      <c r="S145" s="4">
        <f>'[1]янв'!T146*2+'[1]март'!T146*4+'[1]июль'!T146*6</f>
        <v>0</v>
      </c>
    </row>
    <row r="146" spans="1:19" ht="15.75" customHeight="1" hidden="1">
      <c r="A146" s="33" t="s">
        <v>126</v>
      </c>
      <c r="B146" s="17">
        <v>0</v>
      </c>
      <c r="C146" s="17">
        <v>0</v>
      </c>
      <c r="D146" s="17">
        <v>0</v>
      </c>
      <c r="E146" s="17">
        <v>0</v>
      </c>
      <c r="F146" s="34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6">
        <v>0</v>
      </c>
      <c r="O146" s="30">
        <f>'[1]янв'!O147*2+'[1]март'!O147*4+'[1]июль'!O147*6</f>
        <v>0</v>
      </c>
      <c r="P146" s="30">
        <f>'[1]янв'!P147*2+'[1]март'!P147*4+'[1]июль'!P147*6</f>
        <v>0</v>
      </c>
      <c r="Q146" s="30">
        <f>'[1]янв'!S147*2+'[1]март'!S147*4+'[1]июль'!S147*6</f>
        <v>0</v>
      </c>
      <c r="R146" s="30"/>
      <c r="S146" s="4">
        <f>'[1]янв'!T147*2+'[1]март'!T147*4+'[1]июль'!T147*6</f>
        <v>0</v>
      </c>
    </row>
    <row r="147" spans="1:19" ht="15.75" customHeight="1" hidden="1">
      <c r="A147" s="33" t="s">
        <v>127</v>
      </c>
      <c r="B147" s="17">
        <v>0</v>
      </c>
      <c r="C147" s="17">
        <v>0</v>
      </c>
      <c r="D147" s="17">
        <v>0</v>
      </c>
      <c r="E147" s="17">
        <v>0</v>
      </c>
      <c r="F147" s="34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6">
        <v>0</v>
      </c>
      <c r="O147" s="30">
        <f>'[1]янв'!O148*2+'[1]март'!O148*4+'[1]июль'!O148*6</f>
        <v>0</v>
      </c>
      <c r="P147" s="30">
        <f>'[1]янв'!P148*2+'[1]март'!P148*4+'[1]июль'!P148*6</f>
        <v>0</v>
      </c>
      <c r="Q147" s="30">
        <f>'[1]янв'!S148*2+'[1]март'!S148*4+'[1]июль'!S148*6</f>
        <v>0</v>
      </c>
      <c r="R147" s="30"/>
      <c r="S147" s="4">
        <f>'[1]янв'!T148*2+'[1]март'!T148*4+'[1]июль'!T148*6</f>
        <v>0</v>
      </c>
    </row>
    <row r="148" spans="1:19" ht="15.75" customHeight="1" hidden="1">
      <c r="A148" s="33" t="s">
        <v>128</v>
      </c>
      <c r="B148" s="17">
        <v>0</v>
      </c>
      <c r="C148" s="17">
        <v>0</v>
      </c>
      <c r="D148" s="17">
        <v>0</v>
      </c>
      <c r="E148" s="17">
        <v>0</v>
      </c>
      <c r="F148" s="34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6">
        <v>0</v>
      </c>
      <c r="O148" s="30">
        <f>'[1]янв'!O149*2+'[1]март'!O149*4+'[1]июль'!O149*6</f>
        <v>0</v>
      </c>
      <c r="P148" s="30">
        <f>'[1]янв'!P149*2+'[1]март'!P149*4+'[1]июль'!P149*6</f>
        <v>0</v>
      </c>
      <c r="Q148" s="30">
        <f>'[1]янв'!S149*2+'[1]март'!S149*4+'[1]июль'!S149*6</f>
        <v>0</v>
      </c>
      <c r="R148" s="30"/>
      <c r="S148" s="4">
        <f>'[1]янв'!T149*2+'[1]март'!T149*4+'[1]июль'!T149*6</f>
        <v>0</v>
      </c>
    </row>
    <row r="149" spans="1:19" ht="15.75" customHeight="1" hidden="1">
      <c r="A149" s="33" t="s">
        <v>129</v>
      </c>
      <c r="B149" s="17">
        <v>0</v>
      </c>
      <c r="C149" s="17">
        <v>0</v>
      </c>
      <c r="D149" s="17">
        <v>0</v>
      </c>
      <c r="E149" s="17">
        <v>0</v>
      </c>
      <c r="F149" s="34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6">
        <v>0</v>
      </c>
      <c r="O149" s="30">
        <f>'[1]янв'!O150*2+'[1]март'!O150*4+'[1]июль'!O150*6</f>
        <v>0</v>
      </c>
      <c r="P149" s="30">
        <f>'[1]янв'!P150*2+'[1]март'!P150*4+'[1]июль'!P150*6</f>
        <v>0</v>
      </c>
      <c r="Q149" s="30">
        <f>'[1]янв'!S150*2+'[1]март'!S150*4+'[1]июль'!S150*6</f>
        <v>0</v>
      </c>
      <c r="R149" s="30"/>
      <c r="S149" s="4">
        <f>'[1]янв'!T150*2+'[1]март'!T150*4+'[1]июль'!T150*6</f>
        <v>0</v>
      </c>
    </row>
    <row r="150" spans="1:19" ht="15.75" customHeight="1" hidden="1">
      <c r="A150" s="33" t="s">
        <v>130</v>
      </c>
      <c r="B150" s="17">
        <v>0</v>
      </c>
      <c r="C150" s="17">
        <v>0</v>
      </c>
      <c r="D150" s="17">
        <v>0</v>
      </c>
      <c r="E150" s="17">
        <v>0</v>
      </c>
      <c r="F150" s="34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6">
        <v>0</v>
      </c>
      <c r="O150" s="30">
        <f>'[1]янв'!O151*2+'[1]март'!O151*4+'[1]июль'!O151*6</f>
        <v>0</v>
      </c>
      <c r="P150" s="30">
        <f>'[1]янв'!P151*2+'[1]март'!P151*4+'[1]июль'!P151*6</f>
        <v>0</v>
      </c>
      <c r="Q150" s="30">
        <f>'[1]янв'!S151*2+'[1]март'!S151*4+'[1]июль'!S151*6</f>
        <v>0</v>
      </c>
      <c r="R150" s="30"/>
      <c r="S150" s="4">
        <f>'[1]янв'!T151*2+'[1]март'!T151*4+'[1]июль'!T151*6</f>
        <v>0</v>
      </c>
    </row>
    <row r="151" spans="1:19" ht="15.75" customHeight="1" hidden="1">
      <c r="A151" s="33" t="s">
        <v>131</v>
      </c>
      <c r="B151" s="17">
        <v>0</v>
      </c>
      <c r="C151" s="17">
        <v>0</v>
      </c>
      <c r="D151" s="17">
        <v>0</v>
      </c>
      <c r="E151" s="17">
        <v>0</v>
      </c>
      <c r="F151" s="34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6">
        <v>0</v>
      </c>
      <c r="O151" s="30">
        <f>'[1]янв'!O152*2+'[1]март'!O152*4+'[1]июль'!O152*6</f>
        <v>0</v>
      </c>
      <c r="P151" s="30">
        <f>'[1]янв'!P152*2+'[1]март'!P152*4+'[1]июль'!P152*6</f>
        <v>0</v>
      </c>
      <c r="Q151" s="30">
        <f>'[1]янв'!S152*2+'[1]март'!S152*4+'[1]июль'!S152*6</f>
        <v>0</v>
      </c>
      <c r="R151" s="30"/>
      <c r="S151" s="4">
        <f>'[1]янв'!T152*2+'[1]март'!T152*4+'[1]июль'!T152*6</f>
        <v>0</v>
      </c>
    </row>
    <row r="152" spans="1:19" ht="15.75" customHeight="1" hidden="1">
      <c r="A152" s="33" t="s">
        <v>132</v>
      </c>
      <c r="B152" s="17">
        <v>0</v>
      </c>
      <c r="C152" s="17">
        <v>0</v>
      </c>
      <c r="D152" s="17">
        <v>0</v>
      </c>
      <c r="E152" s="17">
        <v>0</v>
      </c>
      <c r="F152" s="34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6">
        <v>0</v>
      </c>
      <c r="O152" s="30">
        <f>'[1]янв'!O153*2+'[1]март'!O153*4+'[1]июль'!O153*6</f>
        <v>0</v>
      </c>
      <c r="P152" s="30">
        <f>'[1]янв'!P153*2+'[1]март'!P153*4+'[1]июль'!P153*6</f>
        <v>0</v>
      </c>
      <c r="Q152" s="30">
        <f>'[1]янв'!S153*2+'[1]март'!S153*4+'[1]июль'!S153*6</f>
        <v>0</v>
      </c>
      <c r="R152" s="30"/>
      <c r="S152" s="4">
        <f>'[1]янв'!T153*2+'[1]март'!T153*4+'[1]июль'!T153*6</f>
        <v>0</v>
      </c>
    </row>
    <row r="153" spans="1:19" ht="15.75" customHeight="1" hidden="1">
      <c r="A153" s="33" t="s">
        <v>133</v>
      </c>
      <c r="B153" s="17">
        <v>0</v>
      </c>
      <c r="C153" s="17">
        <v>0</v>
      </c>
      <c r="D153" s="17">
        <v>0</v>
      </c>
      <c r="E153" s="17">
        <v>0</v>
      </c>
      <c r="F153" s="34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6">
        <v>0</v>
      </c>
      <c r="O153" s="30">
        <f>'[1]янв'!O154*2+'[1]март'!O154*4+'[1]июль'!O154*6</f>
        <v>0</v>
      </c>
      <c r="P153" s="30">
        <f>'[1]янв'!P154*2+'[1]март'!P154*4+'[1]июль'!P154*6</f>
        <v>0</v>
      </c>
      <c r="Q153" s="30">
        <f>'[1]янв'!S154*2+'[1]март'!S154*4+'[1]июль'!S154*6</f>
        <v>0</v>
      </c>
      <c r="R153" s="30"/>
      <c r="S153" s="4">
        <f>'[1]янв'!T154*2+'[1]март'!T154*4+'[1]июль'!T154*6</f>
        <v>0</v>
      </c>
    </row>
    <row r="154" spans="1:19" ht="15.75" customHeight="1" hidden="1">
      <c r="A154" s="33" t="s">
        <v>134</v>
      </c>
      <c r="B154" s="17">
        <v>0</v>
      </c>
      <c r="C154" s="17">
        <v>0</v>
      </c>
      <c r="D154" s="17">
        <v>0</v>
      </c>
      <c r="E154" s="17">
        <v>0</v>
      </c>
      <c r="F154" s="34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6">
        <v>0</v>
      </c>
      <c r="O154" s="30">
        <f>'[1]янв'!O155*2+'[1]март'!O155*4+'[1]июль'!O155*6</f>
        <v>0</v>
      </c>
      <c r="P154" s="30">
        <f>'[1]янв'!P155*2+'[1]март'!P155*4+'[1]июль'!P155*6</f>
        <v>0</v>
      </c>
      <c r="Q154" s="30">
        <f>'[1]янв'!S155*2+'[1]март'!S155*4+'[1]июль'!S155*6</f>
        <v>0</v>
      </c>
      <c r="R154" s="30"/>
      <c r="S154" s="4">
        <f>'[1]янв'!T155*2+'[1]март'!T155*4+'[1]июль'!T155*6</f>
        <v>0</v>
      </c>
    </row>
    <row r="155" spans="1:19" ht="15.75" customHeight="1" hidden="1">
      <c r="A155" s="33" t="s">
        <v>135</v>
      </c>
      <c r="B155" s="17">
        <v>0</v>
      </c>
      <c r="C155" s="17">
        <v>0</v>
      </c>
      <c r="D155" s="17">
        <v>0</v>
      </c>
      <c r="E155" s="17">
        <v>0</v>
      </c>
      <c r="F155" s="34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6">
        <v>0</v>
      </c>
      <c r="O155" s="30">
        <f>'[1]янв'!O156*2+'[1]март'!O156*4+'[1]июль'!O156*6</f>
        <v>0</v>
      </c>
      <c r="P155" s="30">
        <f>'[1]янв'!P156*2+'[1]март'!P156*4+'[1]июль'!P156*6</f>
        <v>0</v>
      </c>
      <c r="Q155" s="30">
        <f>'[1]янв'!S156*2+'[1]март'!S156*4+'[1]июль'!S156*6</f>
        <v>0</v>
      </c>
      <c r="R155" s="30"/>
      <c r="S155" s="4">
        <f>'[1]янв'!T156*2+'[1]март'!T156*4+'[1]июль'!T156*6</f>
        <v>0</v>
      </c>
    </row>
    <row r="156" spans="1:19" ht="15.75" customHeight="1" hidden="1">
      <c r="A156" s="31" t="s">
        <v>136</v>
      </c>
      <c r="B156" s="32">
        <f>SUM(C156:N156)</f>
        <v>0</v>
      </c>
      <c r="C156" s="32">
        <f aca="true" t="shared" si="31" ref="C156:N156">C157+C162+C167+C168+C169+C170+C171+C172+C173+C174+C175</f>
        <v>0</v>
      </c>
      <c r="D156" s="32">
        <f t="shared" si="31"/>
        <v>0</v>
      </c>
      <c r="E156" s="32">
        <f t="shared" si="31"/>
        <v>0</v>
      </c>
      <c r="F156" s="40">
        <f t="shared" si="31"/>
        <v>0</v>
      </c>
      <c r="G156" s="41">
        <f t="shared" si="31"/>
        <v>0</v>
      </c>
      <c r="H156" s="41">
        <f t="shared" si="31"/>
        <v>0</v>
      </c>
      <c r="I156" s="41">
        <f t="shared" si="31"/>
        <v>0</v>
      </c>
      <c r="J156" s="41">
        <f t="shared" si="31"/>
        <v>0</v>
      </c>
      <c r="K156" s="41">
        <f t="shared" si="31"/>
        <v>0</v>
      </c>
      <c r="L156" s="41">
        <f t="shared" si="31"/>
        <v>0</v>
      </c>
      <c r="M156" s="41">
        <f t="shared" si="31"/>
        <v>0</v>
      </c>
      <c r="N156" s="42">
        <f t="shared" si="31"/>
        <v>0</v>
      </c>
      <c r="O156" s="30">
        <f>'[1]янв'!O157*2+'[1]март'!O157*4+'[1]июль'!O157*6</f>
        <v>0</v>
      </c>
      <c r="P156" s="30">
        <f>'[1]янв'!P157*2+'[1]март'!P157*4+'[1]июль'!P157*6</f>
        <v>0</v>
      </c>
      <c r="Q156" s="30">
        <f>'[1]янв'!S157*2+'[1]март'!S157*4+'[1]июль'!S157*6</f>
        <v>0</v>
      </c>
      <c r="R156" s="30"/>
      <c r="S156" s="4">
        <f>'[1]янв'!T157*2+'[1]март'!T157*4+'[1]июль'!T157*6</f>
        <v>0</v>
      </c>
    </row>
    <row r="157" spans="1:19" ht="15.75" customHeight="1" hidden="1">
      <c r="A157" s="43" t="s">
        <v>121</v>
      </c>
      <c r="B157" s="44">
        <f>SUM(C157:N157)</f>
        <v>0</v>
      </c>
      <c r="C157" s="44">
        <f aca="true" t="shared" si="32" ref="C157:N157">C158+C159+C160+C161</f>
        <v>0</v>
      </c>
      <c r="D157" s="44">
        <f t="shared" si="32"/>
        <v>0</v>
      </c>
      <c r="E157" s="44">
        <f t="shared" si="32"/>
        <v>0</v>
      </c>
      <c r="F157" s="45">
        <f t="shared" si="32"/>
        <v>0</v>
      </c>
      <c r="G157" s="46">
        <f t="shared" si="32"/>
        <v>0</v>
      </c>
      <c r="H157" s="46">
        <f t="shared" si="32"/>
        <v>0</v>
      </c>
      <c r="I157" s="46">
        <f t="shared" si="32"/>
        <v>0</v>
      </c>
      <c r="J157" s="46">
        <f t="shared" si="32"/>
        <v>0</v>
      </c>
      <c r="K157" s="46">
        <f t="shared" si="32"/>
        <v>0</v>
      </c>
      <c r="L157" s="46">
        <f t="shared" si="32"/>
        <v>0</v>
      </c>
      <c r="M157" s="46">
        <f t="shared" si="32"/>
        <v>0</v>
      </c>
      <c r="N157" s="47">
        <f t="shared" si="32"/>
        <v>0</v>
      </c>
      <c r="O157" s="30">
        <f>'[1]янв'!O158*2+'[1]март'!O158*4+'[1]июль'!O158*6</f>
        <v>0</v>
      </c>
      <c r="P157" s="30">
        <f>'[1]янв'!P158*2+'[1]март'!P158*4+'[1]июль'!P158*6</f>
        <v>0</v>
      </c>
      <c r="Q157" s="30">
        <f>'[1]янв'!S158*2+'[1]март'!S158*4+'[1]июль'!S158*6</f>
        <v>0</v>
      </c>
      <c r="R157" s="30"/>
      <c r="S157" s="4">
        <f>'[1]янв'!T158*2+'[1]март'!T158*4+'[1]июль'!T158*6</f>
        <v>0</v>
      </c>
    </row>
    <row r="158" spans="1:19" ht="15.75" customHeight="1" hidden="1">
      <c r="A158" s="33" t="s">
        <v>72</v>
      </c>
      <c r="B158" s="17">
        <f>SUM(C158:N158)</f>
        <v>0</v>
      </c>
      <c r="C158" s="17"/>
      <c r="D158" s="17"/>
      <c r="E158" s="17"/>
      <c r="F158" s="34"/>
      <c r="G158" s="35"/>
      <c r="H158" s="35">
        <v>0</v>
      </c>
      <c r="I158" s="35"/>
      <c r="J158" s="35"/>
      <c r="K158" s="35"/>
      <c r="L158" s="35"/>
      <c r="M158" s="35"/>
      <c r="N158" s="36"/>
      <c r="O158" s="30">
        <f>'[1]янв'!O159*2+'[1]март'!O159*4+'[1]июль'!O159*6</f>
        <v>0</v>
      </c>
      <c r="P158" s="30">
        <f>'[1]янв'!P159*2+'[1]март'!P159*4+'[1]июль'!P159*6</f>
        <v>0</v>
      </c>
      <c r="Q158" s="30">
        <f>'[1]янв'!S159*2+'[1]март'!S159*4+'[1]июль'!S159*6</f>
        <v>0</v>
      </c>
      <c r="R158" s="30"/>
      <c r="S158" s="4">
        <f>'[1]янв'!T159*2+'[1]март'!T159*4+'[1]июль'!T159*6</f>
        <v>0</v>
      </c>
    </row>
    <row r="159" spans="1:19" ht="15.75" customHeight="1" hidden="1">
      <c r="A159" s="33" t="s">
        <v>105</v>
      </c>
      <c r="B159" s="17">
        <f>SUM(C159:N159)</f>
        <v>0</v>
      </c>
      <c r="C159" s="17"/>
      <c r="D159" s="17"/>
      <c r="E159" s="17"/>
      <c r="F159" s="34"/>
      <c r="G159" s="35"/>
      <c r="H159" s="35">
        <v>0</v>
      </c>
      <c r="I159" s="35"/>
      <c r="J159" s="35"/>
      <c r="K159" s="35"/>
      <c r="L159" s="35"/>
      <c r="M159" s="35"/>
      <c r="N159" s="36"/>
      <c r="O159" s="30">
        <f>'[1]янв'!O160*2+'[1]март'!O160*4+'[1]июль'!O160*6</f>
        <v>0</v>
      </c>
      <c r="P159" s="30">
        <f>'[1]янв'!P160*2+'[1]март'!P160*4+'[1]июль'!P160*6</f>
        <v>0</v>
      </c>
      <c r="Q159" s="30">
        <f>'[1]янв'!S160*2+'[1]март'!S160*4+'[1]июль'!S160*6</f>
        <v>0</v>
      </c>
      <c r="R159" s="30"/>
      <c r="S159" s="4">
        <f>'[1]янв'!T160*2+'[1]март'!T160*4+'[1]июль'!T160*6</f>
        <v>0</v>
      </c>
    </row>
    <row r="160" spans="1:19" ht="15.75" customHeight="1" hidden="1">
      <c r="A160" s="33" t="s">
        <v>122</v>
      </c>
      <c r="B160" s="17">
        <f>SUM(C160:N160)</f>
        <v>0</v>
      </c>
      <c r="C160" s="17"/>
      <c r="D160" s="17"/>
      <c r="E160" s="17"/>
      <c r="F160" s="34"/>
      <c r="G160" s="35"/>
      <c r="H160" s="35">
        <v>0</v>
      </c>
      <c r="I160" s="35"/>
      <c r="J160" s="35"/>
      <c r="K160" s="35"/>
      <c r="L160" s="35"/>
      <c r="M160" s="35"/>
      <c r="N160" s="36"/>
      <c r="O160" s="30">
        <f>'[1]янв'!O161*2+'[1]март'!O161*4+'[1]июль'!O161*6</f>
        <v>0</v>
      </c>
      <c r="P160" s="30">
        <f>'[1]янв'!P161*2+'[1]март'!P161*4+'[1]июль'!P161*6</f>
        <v>0</v>
      </c>
      <c r="Q160" s="30">
        <f>'[1]янв'!S161*2+'[1]март'!S161*4+'[1]июль'!S161*6</f>
        <v>0</v>
      </c>
      <c r="R160" s="30"/>
      <c r="S160" s="4">
        <f>'[1]янв'!T161*2+'[1]март'!T161*4+'[1]июль'!T161*6</f>
        <v>0</v>
      </c>
    </row>
    <row r="161" spans="1:19" ht="15.75" customHeight="1" hidden="1">
      <c r="A161" s="33" t="s">
        <v>75</v>
      </c>
      <c r="B161" s="17">
        <v>0</v>
      </c>
      <c r="C161" s="17">
        <v>0</v>
      </c>
      <c r="D161" s="17">
        <v>0</v>
      </c>
      <c r="E161" s="17">
        <v>0</v>
      </c>
      <c r="F161" s="34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6">
        <v>0</v>
      </c>
      <c r="O161" s="30">
        <f>'[1]янв'!O162*2+'[1]март'!O162*4+'[1]июль'!O162*6</f>
        <v>0</v>
      </c>
      <c r="P161" s="30">
        <f>'[1]янв'!P162*2+'[1]март'!P162*4+'[1]июль'!P162*6</f>
        <v>0</v>
      </c>
      <c r="Q161" s="30">
        <f>'[1]янв'!S162*2+'[1]март'!S162*4+'[1]июль'!S162*6</f>
        <v>0</v>
      </c>
      <c r="R161" s="30"/>
      <c r="S161" s="4">
        <f>'[1]янв'!T162*2+'[1]март'!T162*4+'[1]июль'!T162*6</f>
        <v>0</v>
      </c>
    </row>
    <row r="162" spans="1:19" ht="15.75" customHeight="1" hidden="1">
      <c r="A162" s="43" t="s">
        <v>123</v>
      </c>
      <c r="B162" s="44">
        <f>SUM(C162:N162)</f>
        <v>0</v>
      </c>
      <c r="C162" s="44">
        <f aca="true" t="shared" si="33" ref="C162:N162">C163+C164+C165+C166</f>
        <v>0</v>
      </c>
      <c r="D162" s="44">
        <f t="shared" si="33"/>
        <v>0</v>
      </c>
      <c r="E162" s="44">
        <f t="shared" si="33"/>
        <v>0</v>
      </c>
      <c r="F162" s="45">
        <f t="shared" si="33"/>
        <v>0</v>
      </c>
      <c r="G162" s="46">
        <f t="shared" si="33"/>
        <v>0</v>
      </c>
      <c r="H162" s="46">
        <f t="shared" si="33"/>
        <v>0</v>
      </c>
      <c r="I162" s="46">
        <f t="shared" si="33"/>
        <v>0</v>
      </c>
      <c r="J162" s="46">
        <f t="shared" si="33"/>
        <v>0</v>
      </c>
      <c r="K162" s="46">
        <f t="shared" si="33"/>
        <v>0</v>
      </c>
      <c r="L162" s="46">
        <f t="shared" si="33"/>
        <v>0</v>
      </c>
      <c r="M162" s="46">
        <f t="shared" si="33"/>
        <v>0</v>
      </c>
      <c r="N162" s="47">
        <f t="shared" si="33"/>
        <v>0</v>
      </c>
      <c r="O162" s="30">
        <f>'[1]янв'!O163*2+'[1]март'!O163*4+'[1]июль'!O163*6</f>
        <v>0</v>
      </c>
      <c r="P162" s="30">
        <f>'[1]янв'!P163*2+'[1]март'!P163*4+'[1]июль'!P163*6</f>
        <v>0</v>
      </c>
      <c r="Q162" s="30">
        <f>'[1]янв'!S163*2+'[1]март'!S163*4+'[1]июль'!S163*6</f>
        <v>0</v>
      </c>
      <c r="R162" s="30"/>
      <c r="S162" s="4">
        <f>'[1]янв'!T163*2+'[1]март'!T163*4+'[1]июль'!T163*6</f>
        <v>0</v>
      </c>
    </row>
    <row r="163" spans="1:19" ht="15.75" customHeight="1" hidden="1">
      <c r="A163" s="33" t="s">
        <v>77</v>
      </c>
      <c r="B163" s="17">
        <v>0</v>
      </c>
      <c r="C163" s="17">
        <v>0</v>
      </c>
      <c r="D163" s="17">
        <v>0</v>
      </c>
      <c r="E163" s="17">
        <v>0</v>
      </c>
      <c r="F163" s="34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6">
        <v>0</v>
      </c>
      <c r="O163" s="30">
        <f>'[1]янв'!O164*2+'[1]март'!O164*4+'[1]июль'!O164*6</f>
        <v>0</v>
      </c>
      <c r="P163" s="30">
        <f>'[1]янв'!P164*2+'[1]март'!P164*4+'[1]июль'!P164*6</f>
        <v>0</v>
      </c>
      <c r="Q163" s="30">
        <f>'[1]янв'!S164*2+'[1]март'!S164*4+'[1]июль'!S164*6</f>
        <v>0</v>
      </c>
      <c r="R163" s="30"/>
      <c r="S163" s="4">
        <f>'[1]янв'!T164*2+'[1]март'!T164*4+'[1]июль'!T164*6</f>
        <v>0</v>
      </c>
    </row>
    <row r="164" spans="1:19" ht="15.75" customHeight="1" hidden="1">
      <c r="A164" s="33" t="s">
        <v>124</v>
      </c>
      <c r="B164" s="17">
        <v>0</v>
      </c>
      <c r="C164" s="17">
        <v>0</v>
      </c>
      <c r="D164" s="17">
        <v>0</v>
      </c>
      <c r="E164" s="17">
        <v>0</v>
      </c>
      <c r="F164" s="34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6">
        <v>0</v>
      </c>
      <c r="O164" s="30">
        <f>'[1]янв'!O165*2+'[1]март'!O165*4+'[1]июль'!O165*6</f>
        <v>0</v>
      </c>
      <c r="P164" s="30">
        <f>'[1]янв'!P165*2+'[1]март'!P165*4+'[1]июль'!P165*6</f>
        <v>0</v>
      </c>
      <c r="Q164" s="30">
        <f>'[1]янв'!S165*2+'[1]март'!S165*4+'[1]июль'!S165*6</f>
        <v>0</v>
      </c>
      <c r="R164" s="30"/>
      <c r="S164" s="4">
        <f>'[1]янв'!T165*2+'[1]март'!T165*4+'[1]июль'!T165*6</f>
        <v>0</v>
      </c>
    </row>
    <row r="165" spans="1:19" ht="15.75" customHeight="1" hidden="1">
      <c r="A165" s="33" t="s">
        <v>125</v>
      </c>
      <c r="B165" s="17">
        <v>0</v>
      </c>
      <c r="C165" s="17">
        <v>0</v>
      </c>
      <c r="D165" s="17">
        <v>0</v>
      </c>
      <c r="E165" s="17">
        <v>0</v>
      </c>
      <c r="F165" s="34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6">
        <v>0</v>
      </c>
      <c r="O165" s="30">
        <f>'[1]янв'!O166*2+'[1]март'!O166*4+'[1]июль'!O166*6</f>
        <v>0</v>
      </c>
      <c r="P165" s="30">
        <f>'[1]янв'!P166*2+'[1]март'!P166*4+'[1]июль'!P166*6</f>
        <v>0</v>
      </c>
      <c r="Q165" s="30">
        <f>'[1]янв'!S166*2+'[1]март'!S166*4+'[1]июль'!S166*6</f>
        <v>0</v>
      </c>
      <c r="R165" s="30"/>
      <c r="S165" s="4">
        <f>'[1]янв'!T166*2+'[1]март'!T166*4+'[1]июль'!T166*6</f>
        <v>0</v>
      </c>
    </row>
    <row r="166" spans="1:19" ht="15.75" customHeight="1" hidden="1">
      <c r="A166" s="33" t="s">
        <v>80</v>
      </c>
      <c r="B166" s="17">
        <v>0</v>
      </c>
      <c r="C166" s="17">
        <v>0</v>
      </c>
      <c r="D166" s="17">
        <v>0</v>
      </c>
      <c r="E166" s="17">
        <v>0</v>
      </c>
      <c r="F166" s="34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6">
        <v>0</v>
      </c>
      <c r="O166" s="30">
        <f>'[1]янв'!O167*2+'[1]март'!O167*4+'[1]июль'!O167*6</f>
        <v>0</v>
      </c>
      <c r="P166" s="30">
        <f>'[1]янв'!P167*2+'[1]март'!P167*4+'[1]июль'!P167*6</f>
        <v>0</v>
      </c>
      <c r="Q166" s="30">
        <f>'[1]янв'!S167*2+'[1]март'!S167*4+'[1]июль'!S167*6</f>
        <v>0</v>
      </c>
      <c r="R166" s="30"/>
      <c r="S166" s="4">
        <f>'[1]янв'!T167*2+'[1]март'!T167*4+'[1]июль'!T167*6</f>
        <v>0</v>
      </c>
    </row>
    <row r="167" spans="1:19" ht="15.75" customHeight="1" hidden="1">
      <c r="A167" s="33" t="s">
        <v>126</v>
      </c>
      <c r="B167" s="17">
        <v>0</v>
      </c>
      <c r="C167" s="17">
        <v>0</v>
      </c>
      <c r="D167" s="17">
        <v>0</v>
      </c>
      <c r="E167" s="17">
        <v>0</v>
      </c>
      <c r="F167" s="34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6">
        <v>0</v>
      </c>
      <c r="O167" s="30">
        <f>'[1]янв'!O168*2+'[1]март'!O168*4+'[1]июль'!O168*6</f>
        <v>0</v>
      </c>
      <c r="P167" s="30">
        <f>'[1]янв'!P168*2+'[1]март'!P168*4+'[1]июль'!P168*6</f>
        <v>0</v>
      </c>
      <c r="Q167" s="30">
        <f>'[1]янв'!S168*2+'[1]март'!S168*4+'[1]июль'!S168*6</f>
        <v>0</v>
      </c>
      <c r="R167" s="30"/>
      <c r="S167" s="4">
        <f>'[1]янв'!T168*2+'[1]март'!T168*4+'[1]июль'!T168*6</f>
        <v>0</v>
      </c>
    </row>
    <row r="168" spans="1:19" ht="15.75" customHeight="1" hidden="1">
      <c r="A168" s="33" t="s">
        <v>127</v>
      </c>
      <c r="B168" s="17">
        <v>0</v>
      </c>
      <c r="C168" s="17">
        <v>0</v>
      </c>
      <c r="D168" s="17">
        <v>0</v>
      </c>
      <c r="E168" s="17">
        <v>0</v>
      </c>
      <c r="F168" s="34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6">
        <v>0</v>
      </c>
      <c r="O168" s="30">
        <f>'[1]янв'!O169*2+'[1]март'!O169*4+'[1]июль'!O169*6</f>
        <v>0</v>
      </c>
      <c r="P168" s="30">
        <f>'[1]янв'!P169*2+'[1]март'!P169*4+'[1]июль'!P169*6</f>
        <v>0</v>
      </c>
      <c r="Q168" s="30">
        <f>'[1]янв'!S169*2+'[1]март'!S169*4+'[1]июль'!S169*6</f>
        <v>0</v>
      </c>
      <c r="R168" s="30"/>
      <c r="S168" s="4">
        <f>'[1]янв'!T169*2+'[1]март'!T169*4+'[1]июль'!T169*6</f>
        <v>0</v>
      </c>
    </row>
    <row r="169" spans="1:19" ht="15.75" customHeight="1" hidden="1">
      <c r="A169" s="33" t="s">
        <v>137</v>
      </c>
      <c r="B169" s="17">
        <v>0</v>
      </c>
      <c r="C169" s="17">
        <v>0</v>
      </c>
      <c r="D169" s="17">
        <v>0</v>
      </c>
      <c r="E169" s="17">
        <v>0</v>
      </c>
      <c r="F169" s="34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6">
        <v>0</v>
      </c>
      <c r="O169" s="30">
        <f>'[1]янв'!O170*2+'[1]март'!O170*4+'[1]июль'!O170*6</f>
        <v>0</v>
      </c>
      <c r="P169" s="30">
        <f>'[1]янв'!P170*2+'[1]март'!P170*4+'[1]июль'!P170*6</f>
        <v>0</v>
      </c>
      <c r="Q169" s="30">
        <f>'[1]янв'!S170*2+'[1]март'!S170*4+'[1]июль'!S170*6</f>
        <v>0</v>
      </c>
      <c r="R169" s="30"/>
      <c r="S169" s="4">
        <f>'[1]янв'!T170*2+'[1]март'!T170*4+'[1]июль'!T170*6</f>
        <v>0</v>
      </c>
    </row>
    <row r="170" spans="1:19" ht="15.75" customHeight="1" hidden="1">
      <c r="A170" s="33" t="s">
        <v>138</v>
      </c>
      <c r="B170" s="17">
        <v>0</v>
      </c>
      <c r="C170" s="17">
        <v>0</v>
      </c>
      <c r="D170" s="17">
        <v>0</v>
      </c>
      <c r="E170" s="17">
        <v>0</v>
      </c>
      <c r="F170" s="34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6">
        <v>0</v>
      </c>
      <c r="O170" s="30">
        <f>'[1]янв'!O171*2+'[1]март'!O171*4+'[1]июль'!O171*6</f>
        <v>0</v>
      </c>
      <c r="P170" s="30">
        <f>'[1]янв'!P171*2+'[1]март'!P171*4+'[1]июль'!P171*6</f>
        <v>0</v>
      </c>
      <c r="Q170" s="30">
        <f>'[1]янв'!S171*2+'[1]март'!S171*4+'[1]июль'!S171*6</f>
        <v>0</v>
      </c>
      <c r="R170" s="30"/>
      <c r="S170" s="4">
        <f>'[1]янв'!T171*2+'[1]март'!T171*4+'[1]июль'!T171*6</f>
        <v>0</v>
      </c>
    </row>
    <row r="171" spans="1:19" ht="15.75" customHeight="1" hidden="1">
      <c r="A171" s="33" t="s">
        <v>139</v>
      </c>
      <c r="B171" s="17">
        <v>0</v>
      </c>
      <c r="C171" s="17">
        <v>0</v>
      </c>
      <c r="D171" s="17">
        <v>0</v>
      </c>
      <c r="E171" s="17">
        <v>0</v>
      </c>
      <c r="F171" s="34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6">
        <v>0</v>
      </c>
      <c r="O171" s="30">
        <f>'[1]янв'!O172*2+'[1]март'!O172*4+'[1]июль'!O172*6</f>
        <v>0</v>
      </c>
      <c r="P171" s="30">
        <f>'[1]янв'!P172*2+'[1]март'!P172*4+'[1]июль'!P172*6</f>
        <v>0</v>
      </c>
      <c r="Q171" s="30">
        <f>'[1]янв'!S172*2+'[1]март'!S172*4+'[1]июль'!S172*6</f>
        <v>0</v>
      </c>
      <c r="R171" s="30"/>
      <c r="S171" s="4">
        <f>'[1]янв'!T172*2+'[1]март'!T172*4+'[1]июль'!T172*6</f>
        <v>0</v>
      </c>
    </row>
    <row r="172" spans="1:19" ht="15.75" customHeight="1" hidden="1">
      <c r="A172" s="33" t="s">
        <v>140</v>
      </c>
      <c r="B172" s="17">
        <v>0</v>
      </c>
      <c r="C172" s="17">
        <v>0</v>
      </c>
      <c r="D172" s="17">
        <v>0</v>
      </c>
      <c r="E172" s="17">
        <v>0</v>
      </c>
      <c r="F172" s="34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6">
        <v>0</v>
      </c>
      <c r="O172" s="30">
        <f>'[1]янв'!O173*2+'[1]март'!O173*4+'[1]июль'!O173*6</f>
        <v>0</v>
      </c>
      <c r="P172" s="30">
        <f>'[1]янв'!P173*2+'[1]март'!P173*4+'[1]июль'!P173*6</f>
        <v>0</v>
      </c>
      <c r="Q172" s="30">
        <f>'[1]янв'!S173*2+'[1]март'!S173*4+'[1]июль'!S173*6</f>
        <v>0</v>
      </c>
      <c r="R172" s="30"/>
      <c r="S172" s="4">
        <f>'[1]янв'!T173*2+'[1]март'!T173*4+'[1]июль'!T173*6</f>
        <v>0</v>
      </c>
    </row>
    <row r="173" spans="1:19" ht="15.75" customHeight="1" hidden="1">
      <c r="A173" s="33" t="s">
        <v>141</v>
      </c>
      <c r="B173" s="17">
        <v>0</v>
      </c>
      <c r="C173" s="17">
        <v>0</v>
      </c>
      <c r="D173" s="17">
        <v>0</v>
      </c>
      <c r="E173" s="17">
        <v>0</v>
      </c>
      <c r="F173" s="34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6">
        <v>0</v>
      </c>
      <c r="O173" s="30">
        <f>'[1]янв'!O174*2+'[1]март'!O174*4+'[1]июль'!O174*6</f>
        <v>0</v>
      </c>
      <c r="P173" s="30">
        <f>'[1]янв'!P174*2+'[1]март'!P174*4+'[1]июль'!P174*6</f>
        <v>0</v>
      </c>
      <c r="Q173" s="30">
        <f>'[1]янв'!S174*2+'[1]март'!S174*4+'[1]июль'!S174*6</f>
        <v>0</v>
      </c>
      <c r="R173" s="30"/>
      <c r="S173" s="4">
        <f>'[1]янв'!T174*2+'[1]март'!T174*4+'[1]июль'!T174*6</f>
        <v>0</v>
      </c>
    </row>
    <row r="174" spans="1:19" ht="15.75" customHeight="1" hidden="1">
      <c r="A174" s="33" t="s">
        <v>142</v>
      </c>
      <c r="B174" s="17">
        <v>0</v>
      </c>
      <c r="C174" s="17">
        <v>0</v>
      </c>
      <c r="D174" s="17">
        <v>0</v>
      </c>
      <c r="E174" s="17">
        <v>0</v>
      </c>
      <c r="F174" s="34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6">
        <v>0</v>
      </c>
      <c r="O174" s="30">
        <f>'[1]янв'!O175*2+'[1]март'!O175*4+'[1]июль'!O175*6</f>
        <v>0</v>
      </c>
      <c r="P174" s="30">
        <f>'[1]янв'!P175*2+'[1]март'!P175*4+'[1]июль'!P175*6</f>
        <v>0</v>
      </c>
      <c r="Q174" s="30">
        <f>'[1]янв'!S175*2+'[1]март'!S175*4+'[1]июль'!S175*6</f>
        <v>0</v>
      </c>
      <c r="R174" s="30"/>
      <c r="S174" s="4">
        <f>'[1]янв'!T175*2+'[1]март'!T175*4+'[1]июль'!T175*6</f>
        <v>0</v>
      </c>
    </row>
    <row r="175" spans="1:19" ht="15.75" customHeight="1" hidden="1">
      <c r="A175" s="33" t="s">
        <v>143</v>
      </c>
      <c r="B175" s="17">
        <v>0</v>
      </c>
      <c r="C175" s="17">
        <v>0</v>
      </c>
      <c r="D175" s="17">
        <v>0</v>
      </c>
      <c r="E175" s="17">
        <v>0</v>
      </c>
      <c r="F175" s="34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6">
        <v>0</v>
      </c>
      <c r="O175" s="30">
        <f>'[1]янв'!O176*2+'[1]март'!O176*4+'[1]июль'!O176*6</f>
        <v>0</v>
      </c>
      <c r="P175" s="30">
        <f>'[1]янв'!P176*2+'[1]март'!P176*4+'[1]июль'!P176*6</f>
        <v>0</v>
      </c>
      <c r="Q175" s="30">
        <f>'[1]янв'!S176*2+'[1]март'!S176*4+'[1]июль'!S176*6</f>
        <v>0</v>
      </c>
      <c r="R175" s="30"/>
      <c r="S175" s="4">
        <f>'[1]янв'!T176*2+'[1]март'!T176*4+'[1]июль'!T176*6</f>
        <v>0</v>
      </c>
    </row>
    <row r="176" spans="1:19" ht="15.75" customHeight="1" hidden="1">
      <c r="A176" s="31" t="s">
        <v>144</v>
      </c>
      <c r="B176" s="32">
        <f>SUM(C176:N176)</f>
        <v>0</v>
      </c>
      <c r="C176" s="32">
        <f aca="true" t="shared" si="34" ref="C176:N176">C177+C182+C187+C188+C189+C190+C191+C192+C193+C194+C195</f>
        <v>0</v>
      </c>
      <c r="D176" s="32">
        <f t="shared" si="34"/>
        <v>0</v>
      </c>
      <c r="E176" s="32">
        <f t="shared" si="34"/>
        <v>0</v>
      </c>
      <c r="F176" s="40">
        <f t="shared" si="34"/>
        <v>0</v>
      </c>
      <c r="G176" s="41">
        <f t="shared" si="34"/>
        <v>0</v>
      </c>
      <c r="H176" s="41">
        <f t="shared" si="34"/>
        <v>0</v>
      </c>
      <c r="I176" s="41">
        <f t="shared" si="34"/>
        <v>0</v>
      </c>
      <c r="J176" s="41">
        <f t="shared" si="34"/>
        <v>0</v>
      </c>
      <c r="K176" s="41">
        <f t="shared" si="34"/>
        <v>0</v>
      </c>
      <c r="L176" s="41">
        <f t="shared" si="34"/>
        <v>0</v>
      </c>
      <c r="M176" s="41">
        <f t="shared" si="34"/>
        <v>0</v>
      </c>
      <c r="N176" s="42">
        <f t="shared" si="34"/>
        <v>0</v>
      </c>
      <c r="O176" s="30">
        <f>'[1]янв'!O177*2+'[1]март'!O177*4+'[1]июль'!O177*6</f>
        <v>0</v>
      </c>
      <c r="P176" s="30">
        <f>'[1]янв'!P177*2+'[1]март'!P177*4+'[1]июль'!P177*6</f>
        <v>0</v>
      </c>
      <c r="Q176" s="30">
        <f>'[1]янв'!S177*2+'[1]март'!S177*4+'[1]июль'!S177*6</f>
        <v>0</v>
      </c>
      <c r="R176" s="30"/>
      <c r="S176" s="4">
        <f>'[1]янв'!T177*2+'[1]март'!T177*4+'[1]июль'!T177*6</f>
        <v>0</v>
      </c>
    </row>
    <row r="177" spans="1:19" ht="15.75" customHeight="1" hidden="1">
      <c r="A177" s="43" t="s">
        <v>121</v>
      </c>
      <c r="B177" s="44">
        <f>SUM(C177:N177)</f>
        <v>0</v>
      </c>
      <c r="C177" s="44">
        <f aca="true" t="shared" si="35" ref="C177:N177">C178+C179+C180+C181</f>
        <v>0</v>
      </c>
      <c r="D177" s="44">
        <f t="shared" si="35"/>
        <v>0</v>
      </c>
      <c r="E177" s="44">
        <f t="shared" si="35"/>
        <v>0</v>
      </c>
      <c r="F177" s="45">
        <f t="shared" si="35"/>
        <v>0</v>
      </c>
      <c r="G177" s="46">
        <f t="shared" si="35"/>
        <v>0</v>
      </c>
      <c r="H177" s="46">
        <f t="shared" si="35"/>
        <v>0</v>
      </c>
      <c r="I177" s="46">
        <f t="shared" si="35"/>
        <v>0</v>
      </c>
      <c r="J177" s="46">
        <f t="shared" si="35"/>
        <v>0</v>
      </c>
      <c r="K177" s="46">
        <f t="shared" si="35"/>
        <v>0</v>
      </c>
      <c r="L177" s="46">
        <f t="shared" si="35"/>
        <v>0</v>
      </c>
      <c r="M177" s="46">
        <f t="shared" si="35"/>
        <v>0</v>
      </c>
      <c r="N177" s="47">
        <f t="shared" si="35"/>
        <v>0</v>
      </c>
      <c r="O177" s="30">
        <f>'[1]янв'!O178*2+'[1]март'!O178*4+'[1]июль'!O178*6</f>
        <v>0</v>
      </c>
      <c r="P177" s="30">
        <f>'[1]янв'!P178*2+'[1]март'!P178*4+'[1]июль'!P178*6</f>
        <v>0</v>
      </c>
      <c r="Q177" s="30">
        <f>'[1]янв'!S178*2+'[1]март'!S178*4+'[1]июль'!S178*6</f>
        <v>0</v>
      </c>
      <c r="R177" s="30"/>
      <c r="S177" s="4">
        <f>'[1]янв'!T178*2+'[1]март'!T178*4+'[1]июль'!T178*6</f>
        <v>0</v>
      </c>
    </row>
    <row r="178" spans="1:19" ht="15.75" customHeight="1" hidden="1">
      <c r="A178" s="33" t="s">
        <v>72</v>
      </c>
      <c r="B178" s="17">
        <v>0</v>
      </c>
      <c r="C178" s="17">
        <v>0</v>
      </c>
      <c r="D178" s="17">
        <v>0</v>
      </c>
      <c r="E178" s="17">
        <v>0</v>
      </c>
      <c r="F178" s="34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6">
        <v>0</v>
      </c>
      <c r="O178" s="30">
        <f>'[1]янв'!O179*2+'[1]март'!O179*4+'[1]июль'!O179*6</f>
        <v>0</v>
      </c>
      <c r="P178" s="30">
        <f>'[1]янв'!P179*2+'[1]март'!P179*4+'[1]июль'!P179*6</f>
        <v>0</v>
      </c>
      <c r="Q178" s="30">
        <f>'[1]янв'!S179*2+'[1]март'!S179*4+'[1]июль'!S179*6</f>
        <v>0</v>
      </c>
      <c r="R178" s="30"/>
      <c r="S178" s="4">
        <f>'[1]янв'!T179*2+'[1]март'!T179*4+'[1]июль'!T179*6</f>
        <v>0</v>
      </c>
    </row>
    <row r="179" spans="1:19" ht="15.75" customHeight="1" hidden="1">
      <c r="A179" s="33" t="s">
        <v>105</v>
      </c>
      <c r="B179" s="17">
        <v>0</v>
      </c>
      <c r="C179" s="17">
        <v>0</v>
      </c>
      <c r="D179" s="17">
        <v>0</v>
      </c>
      <c r="E179" s="17">
        <v>0</v>
      </c>
      <c r="F179" s="34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6">
        <v>0</v>
      </c>
      <c r="O179" s="30">
        <f>'[1]янв'!O180*2+'[1]март'!O180*4+'[1]июль'!O180*6</f>
        <v>0</v>
      </c>
      <c r="P179" s="30">
        <f>'[1]янв'!P180*2+'[1]март'!P180*4+'[1]июль'!P180*6</f>
        <v>0</v>
      </c>
      <c r="Q179" s="30">
        <f>'[1]янв'!S180*2+'[1]март'!S180*4+'[1]июль'!S180*6</f>
        <v>0</v>
      </c>
      <c r="R179" s="30"/>
      <c r="S179" s="4">
        <f>'[1]янв'!T180*2+'[1]март'!T180*4+'[1]июль'!T180*6</f>
        <v>0</v>
      </c>
    </row>
    <row r="180" spans="1:19" ht="15.75" customHeight="1" hidden="1">
      <c r="A180" s="33" t="s">
        <v>122</v>
      </c>
      <c r="B180" s="17">
        <v>0</v>
      </c>
      <c r="C180" s="17">
        <v>0</v>
      </c>
      <c r="D180" s="17">
        <v>0</v>
      </c>
      <c r="E180" s="17">
        <v>0</v>
      </c>
      <c r="F180" s="34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6">
        <v>0</v>
      </c>
      <c r="O180" s="30">
        <f>'[1]янв'!O181*2+'[1]март'!O181*4+'[1]июль'!O181*6</f>
        <v>0</v>
      </c>
      <c r="P180" s="30">
        <f>'[1]янв'!P181*2+'[1]март'!P181*4+'[1]июль'!P181*6</f>
        <v>0</v>
      </c>
      <c r="Q180" s="30">
        <f>'[1]янв'!S181*2+'[1]март'!S181*4+'[1]июль'!S181*6</f>
        <v>0</v>
      </c>
      <c r="R180" s="30"/>
      <c r="S180" s="4">
        <f>'[1]янв'!T181*2+'[1]март'!T181*4+'[1]июль'!T181*6</f>
        <v>0</v>
      </c>
    </row>
    <row r="181" spans="1:19" ht="15.75" customHeight="1" hidden="1">
      <c r="A181" s="33" t="s">
        <v>75</v>
      </c>
      <c r="B181" s="17">
        <v>0</v>
      </c>
      <c r="C181" s="17">
        <v>0</v>
      </c>
      <c r="D181" s="17">
        <v>0</v>
      </c>
      <c r="E181" s="17">
        <v>0</v>
      </c>
      <c r="F181" s="34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6">
        <v>0</v>
      </c>
      <c r="O181" s="30">
        <f>'[1]янв'!O182*2+'[1]март'!O182*4+'[1]июль'!O182*6</f>
        <v>0</v>
      </c>
      <c r="P181" s="30">
        <f>'[1]янв'!P182*2+'[1]март'!P182*4+'[1]июль'!P182*6</f>
        <v>0</v>
      </c>
      <c r="Q181" s="30">
        <f>'[1]янв'!S182*2+'[1]март'!S182*4+'[1]июль'!S182*6</f>
        <v>0</v>
      </c>
      <c r="R181" s="30"/>
      <c r="S181" s="4">
        <f>'[1]янв'!T182*2+'[1]март'!T182*4+'[1]июль'!T182*6</f>
        <v>0</v>
      </c>
    </row>
    <row r="182" spans="1:19" ht="15.75" customHeight="1" hidden="1">
      <c r="A182" s="43" t="s">
        <v>123</v>
      </c>
      <c r="B182" s="44">
        <f>SUM(C182:N182)</f>
        <v>0</v>
      </c>
      <c r="C182" s="44">
        <f aca="true" t="shared" si="36" ref="C182:N182">C183+C184+C185+C186</f>
        <v>0</v>
      </c>
      <c r="D182" s="44">
        <f t="shared" si="36"/>
        <v>0</v>
      </c>
      <c r="E182" s="44">
        <f t="shared" si="36"/>
        <v>0</v>
      </c>
      <c r="F182" s="45">
        <f t="shared" si="36"/>
        <v>0</v>
      </c>
      <c r="G182" s="46">
        <f t="shared" si="36"/>
        <v>0</v>
      </c>
      <c r="H182" s="46">
        <f t="shared" si="36"/>
        <v>0</v>
      </c>
      <c r="I182" s="46">
        <f t="shared" si="36"/>
        <v>0</v>
      </c>
      <c r="J182" s="46">
        <f t="shared" si="36"/>
        <v>0</v>
      </c>
      <c r="K182" s="46">
        <f t="shared" si="36"/>
        <v>0</v>
      </c>
      <c r="L182" s="46">
        <f t="shared" si="36"/>
        <v>0</v>
      </c>
      <c r="M182" s="46">
        <f t="shared" si="36"/>
        <v>0</v>
      </c>
      <c r="N182" s="47">
        <f t="shared" si="36"/>
        <v>0</v>
      </c>
      <c r="O182" s="30">
        <f>'[1]янв'!O183*2+'[1]март'!O183*4+'[1]июль'!O183*6</f>
        <v>0</v>
      </c>
      <c r="P182" s="30">
        <f>'[1]янв'!P183*2+'[1]март'!P183*4+'[1]июль'!P183*6</f>
        <v>0</v>
      </c>
      <c r="Q182" s="30">
        <f>'[1]янв'!S183*2+'[1]март'!S183*4+'[1]июль'!S183*6</f>
        <v>0</v>
      </c>
      <c r="R182" s="30"/>
      <c r="S182" s="4">
        <f>'[1]янв'!T183*2+'[1]март'!T183*4+'[1]июль'!T183*6</f>
        <v>0</v>
      </c>
    </row>
    <row r="183" spans="1:19" ht="15.75" customHeight="1" hidden="1">
      <c r="A183" s="33" t="s">
        <v>77</v>
      </c>
      <c r="B183" s="17">
        <v>0</v>
      </c>
      <c r="C183" s="17">
        <v>0</v>
      </c>
      <c r="D183" s="17">
        <v>0</v>
      </c>
      <c r="E183" s="17">
        <v>0</v>
      </c>
      <c r="F183" s="34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6">
        <v>0</v>
      </c>
      <c r="O183" s="30">
        <f>'[1]янв'!O184*2+'[1]март'!O184*4+'[1]июль'!O184*6</f>
        <v>0</v>
      </c>
      <c r="P183" s="30">
        <f>'[1]янв'!P184*2+'[1]март'!P184*4+'[1]июль'!P184*6</f>
        <v>0</v>
      </c>
      <c r="Q183" s="30">
        <f>'[1]янв'!S184*2+'[1]март'!S184*4+'[1]июль'!S184*6</f>
        <v>0</v>
      </c>
      <c r="R183" s="30"/>
      <c r="S183" s="4">
        <f>'[1]янв'!T184*2+'[1]март'!T184*4+'[1]июль'!T184*6</f>
        <v>0</v>
      </c>
    </row>
    <row r="184" spans="1:19" ht="15.75" customHeight="1" hidden="1">
      <c r="A184" s="33" t="s">
        <v>124</v>
      </c>
      <c r="B184" s="17">
        <v>0</v>
      </c>
      <c r="C184" s="17">
        <v>0</v>
      </c>
      <c r="D184" s="17">
        <v>0</v>
      </c>
      <c r="E184" s="17">
        <v>0</v>
      </c>
      <c r="F184" s="34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6">
        <v>0</v>
      </c>
      <c r="O184" s="30">
        <f>'[1]янв'!O185*2+'[1]март'!O185*4+'[1]июль'!O185*6</f>
        <v>0</v>
      </c>
      <c r="P184" s="30">
        <f>'[1]янв'!P185*2+'[1]март'!P185*4+'[1]июль'!P185*6</f>
        <v>0</v>
      </c>
      <c r="Q184" s="30">
        <f>'[1]янв'!S185*2+'[1]март'!S185*4+'[1]июль'!S185*6</f>
        <v>0</v>
      </c>
      <c r="R184" s="30"/>
      <c r="S184" s="4">
        <f>'[1]янв'!T185*2+'[1]март'!T185*4+'[1]июль'!T185*6</f>
        <v>0</v>
      </c>
    </row>
    <row r="185" spans="1:19" ht="15.75" customHeight="1" hidden="1">
      <c r="A185" s="33" t="s">
        <v>125</v>
      </c>
      <c r="B185" s="17">
        <v>0</v>
      </c>
      <c r="C185" s="17">
        <v>0</v>
      </c>
      <c r="D185" s="17">
        <v>0</v>
      </c>
      <c r="E185" s="17">
        <v>0</v>
      </c>
      <c r="F185" s="34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6">
        <v>0</v>
      </c>
      <c r="O185" s="30">
        <f>'[1]янв'!O186*2+'[1]март'!O186*4+'[1]июль'!O186*6</f>
        <v>0</v>
      </c>
      <c r="P185" s="30">
        <f>'[1]янв'!P186*2+'[1]март'!P186*4+'[1]июль'!P186*6</f>
        <v>0</v>
      </c>
      <c r="Q185" s="30">
        <f>'[1]янв'!S186*2+'[1]март'!S186*4+'[1]июль'!S186*6</f>
        <v>0</v>
      </c>
      <c r="R185" s="30"/>
      <c r="S185" s="4">
        <f>'[1]янв'!T186*2+'[1]март'!T186*4+'[1]июль'!T186*6</f>
        <v>0</v>
      </c>
    </row>
    <row r="186" spans="1:19" ht="15.75" customHeight="1" hidden="1">
      <c r="A186" s="33" t="s">
        <v>80</v>
      </c>
      <c r="B186" s="17">
        <v>0</v>
      </c>
      <c r="C186" s="17">
        <v>0</v>
      </c>
      <c r="D186" s="17">
        <v>0</v>
      </c>
      <c r="E186" s="17">
        <v>0</v>
      </c>
      <c r="F186" s="34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6">
        <v>0</v>
      </c>
      <c r="O186" s="30">
        <f>'[1]янв'!O187*2+'[1]март'!O187*4+'[1]июль'!O187*6</f>
        <v>0</v>
      </c>
      <c r="P186" s="30">
        <f>'[1]янв'!P187*2+'[1]март'!P187*4+'[1]июль'!P187*6</f>
        <v>0</v>
      </c>
      <c r="Q186" s="30">
        <f>'[1]янв'!S187*2+'[1]март'!S187*4+'[1]июль'!S187*6</f>
        <v>0</v>
      </c>
      <c r="R186" s="30"/>
      <c r="S186" s="4">
        <f>'[1]янв'!T187*2+'[1]март'!T187*4+'[1]июль'!T187*6</f>
        <v>0</v>
      </c>
    </row>
    <row r="187" spans="1:19" ht="15.75" customHeight="1" hidden="1">
      <c r="A187" s="33" t="s">
        <v>126</v>
      </c>
      <c r="B187" s="17">
        <v>0</v>
      </c>
      <c r="C187" s="17">
        <v>0</v>
      </c>
      <c r="D187" s="17">
        <v>0</v>
      </c>
      <c r="E187" s="17">
        <v>0</v>
      </c>
      <c r="F187" s="34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6">
        <v>0</v>
      </c>
      <c r="O187" s="30">
        <f>'[1]янв'!O188*2+'[1]март'!O188*4+'[1]июль'!O188*6</f>
        <v>0</v>
      </c>
      <c r="P187" s="30">
        <f>'[1]янв'!P188*2+'[1]март'!P188*4+'[1]июль'!P188*6</f>
        <v>0</v>
      </c>
      <c r="Q187" s="30">
        <f>'[1]янв'!S188*2+'[1]март'!S188*4+'[1]июль'!S188*6</f>
        <v>0</v>
      </c>
      <c r="R187" s="30"/>
      <c r="S187" s="4">
        <f>'[1]янв'!T188*2+'[1]март'!T188*4+'[1]июль'!T188*6</f>
        <v>0</v>
      </c>
    </row>
    <row r="188" spans="1:19" ht="15.75" customHeight="1" hidden="1">
      <c r="A188" s="33" t="s">
        <v>127</v>
      </c>
      <c r="B188" s="17">
        <v>0</v>
      </c>
      <c r="C188" s="17">
        <v>0</v>
      </c>
      <c r="D188" s="17">
        <v>0</v>
      </c>
      <c r="E188" s="17">
        <v>0</v>
      </c>
      <c r="F188" s="34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6">
        <v>0</v>
      </c>
      <c r="O188" s="30">
        <f>'[1]янв'!O189*2+'[1]март'!O189*4+'[1]июль'!O189*6</f>
        <v>0</v>
      </c>
      <c r="P188" s="30">
        <f>'[1]янв'!P189*2+'[1]март'!P189*4+'[1]июль'!P189*6</f>
        <v>0</v>
      </c>
      <c r="Q188" s="30">
        <f>'[1]янв'!S189*2+'[1]март'!S189*4+'[1]июль'!S189*6</f>
        <v>0</v>
      </c>
      <c r="R188" s="30"/>
      <c r="S188" s="4">
        <f>'[1]янв'!T189*2+'[1]март'!T189*4+'[1]июль'!T189*6</f>
        <v>0</v>
      </c>
    </row>
    <row r="189" spans="1:19" ht="15.75" customHeight="1" hidden="1">
      <c r="A189" s="33" t="s">
        <v>137</v>
      </c>
      <c r="B189" s="17">
        <v>0</v>
      </c>
      <c r="C189" s="17">
        <v>0</v>
      </c>
      <c r="D189" s="17">
        <v>0</v>
      </c>
      <c r="E189" s="17">
        <v>0</v>
      </c>
      <c r="F189" s="34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6">
        <v>0</v>
      </c>
      <c r="O189" s="30">
        <f>'[1]янв'!O190*2+'[1]март'!O190*4+'[1]июль'!O190*6</f>
        <v>0</v>
      </c>
      <c r="P189" s="30">
        <f>'[1]янв'!P190*2+'[1]март'!P190*4+'[1]июль'!P190*6</f>
        <v>0</v>
      </c>
      <c r="Q189" s="30">
        <f>'[1]янв'!S190*2+'[1]март'!S190*4+'[1]июль'!S190*6</f>
        <v>0</v>
      </c>
      <c r="R189" s="30"/>
      <c r="S189" s="4">
        <f>'[1]янв'!T190*2+'[1]март'!T190*4+'[1]июль'!T190*6</f>
        <v>0</v>
      </c>
    </row>
    <row r="190" spans="1:19" ht="15.75" customHeight="1" hidden="1">
      <c r="A190" s="33" t="s">
        <v>145</v>
      </c>
      <c r="B190" s="17">
        <v>0</v>
      </c>
      <c r="C190" s="17">
        <v>0</v>
      </c>
      <c r="D190" s="17">
        <v>0</v>
      </c>
      <c r="E190" s="17">
        <v>0</v>
      </c>
      <c r="F190" s="34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6">
        <v>0</v>
      </c>
      <c r="O190" s="30">
        <f>'[1]янв'!O191*2+'[1]март'!O191*4+'[1]июль'!O191*6</f>
        <v>0</v>
      </c>
      <c r="P190" s="30">
        <f>'[1]янв'!P191*2+'[1]март'!P191*4+'[1]июль'!P191*6</f>
        <v>0</v>
      </c>
      <c r="Q190" s="30">
        <f>'[1]янв'!S191*2+'[1]март'!S191*4+'[1]июль'!S191*6</f>
        <v>0</v>
      </c>
      <c r="R190" s="30"/>
      <c r="S190" s="4">
        <f>'[1]янв'!T191*2+'[1]март'!T191*4+'[1]июль'!T191*6</f>
        <v>0</v>
      </c>
    </row>
    <row r="191" spans="1:19" ht="15.75" customHeight="1" hidden="1">
      <c r="A191" s="33" t="s">
        <v>146</v>
      </c>
      <c r="B191" s="17">
        <v>0</v>
      </c>
      <c r="C191" s="17">
        <v>0</v>
      </c>
      <c r="D191" s="17">
        <v>0</v>
      </c>
      <c r="E191" s="17">
        <v>0</v>
      </c>
      <c r="F191" s="34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6">
        <v>0</v>
      </c>
      <c r="O191" s="30">
        <f>'[1]янв'!O192*2+'[1]март'!O192*4+'[1]июль'!O192*6</f>
        <v>0</v>
      </c>
      <c r="P191" s="30">
        <f>'[1]янв'!P192*2+'[1]март'!P192*4+'[1]июль'!P192*6</f>
        <v>0</v>
      </c>
      <c r="Q191" s="30">
        <f>'[1]янв'!S192*2+'[1]март'!S192*4+'[1]июль'!S192*6</f>
        <v>0</v>
      </c>
      <c r="R191" s="30"/>
      <c r="S191" s="4">
        <f>'[1]янв'!T192*2+'[1]март'!T192*4+'[1]июль'!T192*6</f>
        <v>0</v>
      </c>
    </row>
    <row r="192" spans="1:19" ht="15.75" customHeight="1" hidden="1">
      <c r="A192" s="33" t="s">
        <v>140</v>
      </c>
      <c r="B192" s="17">
        <v>0</v>
      </c>
      <c r="C192" s="17">
        <v>0</v>
      </c>
      <c r="D192" s="17">
        <v>0</v>
      </c>
      <c r="E192" s="17">
        <v>0</v>
      </c>
      <c r="F192" s="34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6">
        <v>0</v>
      </c>
      <c r="O192" s="30">
        <f>'[1]янв'!O193*2+'[1]март'!O193*4+'[1]июль'!O193*6</f>
        <v>0</v>
      </c>
      <c r="P192" s="30">
        <f>'[1]янв'!P193*2+'[1]март'!P193*4+'[1]июль'!P193*6</f>
        <v>0</v>
      </c>
      <c r="Q192" s="30">
        <f>'[1]янв'!S193*2+'[1]март'!S193*4+'[1]июль'!S193*6</f>
        <v>0</v>
      </c>
      <c r="R192" s="30"/>
      <c r="S192" s="4">
        <f>'[1]янв'!T193*2+'[1]март'!T193*4+'[1]июль'!T193*6</f>
        <v>0</v>
      </c>
    </row>
    <row r="193" spans="1:19" ht="15.75" customHeight="1" hidden="1">
      <c r="A193" s="33" t="s">
        <v>141</v>
      </c>
      <c r="B193" s="17">
        <v>0</v>
      </c>
      <c r="C193" s="17">
        <v>0</v>
      </c>
      <c r="D193" s="17">
        <v>0</v>
      </c>
      <c r="E193" s="17">
        <v>0</v>
      </c>
      <c r="F193" s="34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6">
        <v>0</v>
      </c>
      <c r="O193" s="30">
        <f>'[1]янв'!O194*2+'[1]март'!O194*4+'[1]июль'!O194*6</f>
        <v>0</v>
      </c>
      <c r="P193" s="30">
        <f>'[1]янв'!P194*2+'[1]март'!P194*4+'[1]июль'!P194*6</f>
        <v>0</v>
      </c>
      <c r="Q193" s="30">
        <f>'[1]янв'!S194*2+'[1]март'!S194*4+'[1]июль'!S194*6</f>
        <v>0</v>
      </c>
      <c r="R193" s="30"/>
      <c r="S193" s="4">
        <f>'[1]янв'!T194*2+'[1]март'!T194*4+'[1]июль'!T194*6</f>
        <v>0</v>
      </c>
    </row>
    <row r="194" spans="1:19" ht="15.75" customHeight="1" hidden="1">
      <c r="A194" s="33" t="s">
        <v>142</v>
      </c>
      <c r="B194" s="17">
        <v>0</v>
      </c>
      <c r="C194" s="17">
        <v>0</v>
      </c>
      <c r="D194" s="17">
        <v>0</v>
      </c>
      <c r="E194" s="17">
        <v>0</v>
      </c>
      <c r="F194" s="34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6">
        <v>0</v>
      </c>
      <c r="O194" s="30">
        <f>'[1]янв'!O195*2+'[1]март'!O195*4+'[1]июль'!O195*6</f>
        <v>0</v>
      </c>
      <c r="P194" s="30">
        <f>'[1]янв'!P195*2+'[1]март'!P195*4+'[1]июль'!P195*6</f>
        <v>0</v>
      </c>
      <c r="Q194" s="30">
        <f>'[1]янв'!S195*2+'[1]март'!S195*4+'[1]июль'!S195*6</f>
        <v>0</v>
      </c>
      <c r="R194" s="30"/>
      <c r="S194" s="4">
        <f>'[1]янв'!T195*2+'[1]март'!T195*4+'[1]июль'!T195*6</f>
        <v>0</v>
      </c>
    </row>
    <row r="195" spans="1:19" ht="15.75" customHeight="1" hidden="1">
      <c r="A195" s="33" t="s">
        <v>143</v>
      </c>
      <c r="B195" s="17">
        <v>0</v>
      </c>
      <c r="C195" s="17">
        <v>0</v>
      </c>
      <c r="D195" s="17">
        <v>0</v>
      </c>
      <c r="E195" s="17">
        <v>0</v>
      </c>
      <c r="F195" s="34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6">
        <v>0</v>
      </c>
      <c r="O195" s="30">
        <f>'[1]янв'!O196*2+'[1]март'!O196*4+'[1]июль'!O196*6</f>
        <v>0</v>
      </c>
      <c r="P195" s="30">
        <f>'[1]янв'!P196*2+'[1]март'!P196*4+'[1]июль'!P196*6</f>
        <v>0</v>
      </c>
      <c r="Q195" s="30">
        <f>'[1]янв'!S196*2+'[1]март'!S196*4+'[1]июль'!S196*6</f>
        <v>0</v>
      </c>
      <c r="R195" s="30"/>
      <c r="S195" s="4">
        <f>'[1]янв'!T196*2+'[1]март'!T196*4+'[1]июль'!T196*6</f>
        <v>0</v>
      </c>
    </row>
    <row r="196" spans="1:19" ht="15.75" customHeight="1" hidden="1">
      <c r="A196" s="31" t="s">
        <v>147</v>
      </c>
      <c r="B196" s="32">
        <f>SUM(C196:N196)</f>
        <v>0</v>
      </c>
      <c r="C196" s="32">
        <f aca="true" t="shared" si="37" ref="C196:N196">C197+C198+C199+C200+C201+C202+C203+C204</f>
        <v>0</v>
      </c>
      <c r="D196" s="32">
        <f t="shared" si="37"/>
        <v>0</v>
      </c>
      <c r="E196" s="32">
        <f t="shared" si="37"/>
        <v>0</v>
      </c>
      <c r="F196" s="40">
        <f t="shared" si="37"/>
        <v>0</v>
      </c>
      <c r="G196" s="41">
        <f t="shared" si="37"/>
        <v>0</v>
      </c>
      <c r="H196" s="41">
        <f t="shared" si="37"/>
        <v>0</v>
      </c>
      <c r="I196" s="41">
        <f t="shared" si="37"/>
        <v>0</v>
      </c>
      <c r="J196" s="41">
        <f t="shared" si="37"/>
        <v>0</v>
      </c>
      <c r="K196" s="41">
        <f t="shared" si="37"/>
        <v>0</v>
      </c>
      <c r="L196" s="41">
        <f t="shared" si="37"/>
        <v>0</v>
      </c>
      <c r="M196" s="41">
        <f t="shared" si="37"/>
        <v>0</v>
      </c>
      <c r="N196" s="42">
        <f t="shared" si="37"/>
        <v>0</v>
      </c>
      <c r="O196" s="30">
        <f>'[1]янв'!O197*2+'[1]март'!O197*4+'[1]июль'!O197*6</f>
        <v>0</v>
      </c>
      <c r="P196" s="30">
        <f>'[1]янв'!P197*2+'[1]март'!P197*4+'[1]июль'!P197*6</f>
        <v>0</v>
      </c>
      <c r="Q196" s="30">
        <f>'[1]янв'!S197*2+'[1]март'!S197*4+'[1]июль'!S197*6</f>
        <v>0</v>
      </c>
      <c r="R196" s="30"/>
      <c r="S196" s="4">
        <f>'[1]янв'!T197*2+'[1]март'!T197*4+'[1]июль'!T197*6</f>
        <v>0</v>
      </c>
    </row>
    <row r="197" spans="1:19" ht="15.75" customHeight="1" hidden="1">
      <c r="A197" s="33" t="s">
        <v>111</v>
      </c>
      <c r="B197" s="17">
        <v>0</v>
      </c>
      <c r="C197" s="17">
        <v>0</v>
      </c>
      <c r="D197" s="17">
        <v>0</v>
      </c>
      <c r="E197" s="17">
        <v>0</v>
      </c>
      <c r="F197" s="34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6">
        <v>0</v>
      </c>
      <c r="O197" s="30">
        <f>'[1]янв'!O198*2+'[1]март'!O198*4+'[1]июль'!O198*6</f>
        <v>0</v>
      </c>
      <c r="P197" s="30">
        <f>'[1]янв'!P198*2+'[1]март'!P198*4+'[1]июль'!P198*6</f>
        <v>0</v>
      </c>
      <c r="Q197" s="30">
        <f>'[1]янв'!S198*2+'[1]март'!S198*4+'[1]июль'!S198*6</f>
        <v>0</v>
      </c>
      <c r="R197" s="30"/>
      <c r="S197" s="4">
        <f>'[1]янв'!T198*2+'[1]март'!T198*4+'[1]июль'!T198*6</f>
        <v>0</v>
      </c>
    </row>
    <row r="198" spans="1:19" ht="15.75" customHeight="1" hidden="1">
      <c r="A198" s="33" t="s">
        <v>112</v>
      </c>
      <c r="B198" s="17">
        <v>0</v>
      </c>
      <c r="C198" s="17">
        <v>0</v>
      </c>
      <c r="D198" s="17">
        <v>0</v>
      </c>
      <c r="E198" s="17">
        <v>0</v>
      </c>
      <c r="F198" s="34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6">
        <v>0</v>
      </c>
      <c r="O198" s="30">
        <f>'[1]янв'!O199*2+'[1]март'!O199*4+'[1]июль'!O199*6</f>
        <v>0</v>
      </c>
      <c r="P198" s="30">
        <f>'[1]янв'!P199*2+'[1]март'!P199*4+'[1]июль'!P199*6</f>
        <v>0</v>
      </c>
      <c r="Q198" s="30">
        <f>'[1]янв'!S199*2+'[1]март'!S199*4+'[1]июль'!S199*6</f>
        <v>0</v>
      </c>
      <c r="R198" s="30"/>
      <c r="S198" s="4">
        <f>'[1]янв'!T199*2+'[1]март'!T199*4+'[1]июль'!T199*6</f>
        <v>0</v>
      </c>
    </row>
    <row r="199" spans="1:19" ht="15.75" customHeight="1" hidden="1">
      <c r="A199" s="33" t="s">
        <v>148</v>
      </c>
      <c r="B199" s="17">
        <v>0</v>
      </c>
      <c r="C199" s="17">
        <v>0</v>
      </c>
      <c r="D199" s="17">
        <v>0</v>
      </c>
      <c r="E199" s="17">
        <v>0</v>
      </c>
      <c r="F199" s="34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6">
        <v>0</v>
      </c>
      <c r="O199" s="30">
        <f>'[1]янв'!O200*2+'[1]март'!O200*4+'[1]июль'!O200*6</f>
        <v>0</v>
      </c>
      <c r="P199" s="30">
        <f>'[1]янв'!P200*2+'[1]март'!P200*4+'[1]июль'!P200*6</f>
        <v>0</v>
      </c>
      <c r="Q199" s="30">
        <f>'[1]янв'!S200*2+'[1]март'!S200*4+'[1]июль'!S200*6</f>
        <v>0</v>
      </c>
      <c r="R199" s="30"/>
      <c r="S199" s="4">
        <f>'[1]янв'!T200*2+'[1]март'!T200*4+'[1]июль'!T200*6</f>
        <v>0</v>
      </c>
    </row>
    <row r="200" spans="1:19" ht="15.75" customHeight="1" hidden="1">
      <c r="A200" s="33" t="s">
        <v>114</v>
      </c>
      <c r="B200" s="17">
        <v>0</v>
      </c>
      <c r="C200" s="17">
        <v>0</v>
      </c>
      <c r="D200" s="17">
        <v>0</v>
      </c>
      <c r="E200" s="17">
        <v>0</v>
      </c>
      <c r="F200" s="34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6">
        <v>0</v>
      </c>
      <c r="O200" s="30">
        <f>'[1]янв'!O201*2+'[1]март'!O201*4+'[1]июль'!O201*6</f>
        <v>0</v>
      </c>
      <c r="P200" s="30">
        <f>'[1]янв'!P201*2+'[1]март'!P201*4+'[1]июль'!P201*6</f>
        <v>0</v>
      </c>
      <c r="Q200" s="30">
        <f>'[1]янв'!S201*2+'[1]март'!S201*4+'[1]июль'!S201*6</f>
        <v>0</v>
      </c>
      <c r="R200" s="30"/>
      <c r="S200" s="4">
        <f>'[1]янв'!T201*2+'[1]март'!T201*4+'[1]июль'!T201*6</f>
        <v>0</v>
      </c>
    </row>
    <row r="201" spans="1:19" ht="15.75" customHeight="1" hidden="1">
      <c r="A201" s="33" t="s">
        <v>115</v>
      </c>
      <c r="B201" s="17">
        <v>0</v>
      </c>
      <c r="C201" s="17">
        <v>0</v>
      </c>
      <c r="D201" s="17">
        <v>0</v>
      </c>
      <c r="E201" s="17">
        <v>0</v>
      </c>
      <c r="F201" s="34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6">
        <v>0</v>
      </c>
      <c r="O201" s="30">
        <f>'[1]янв'!O202*2+'[1]март'!O202*4+'[1]июль'!O202*6</f>
        <v>0</v>
      </c>
      <c r="P201" s="30">
        <f>'[1]янв'!P202*2+'[1]март'!P202*4+'[1]июль'!P202*6</f>
        <v>0</v>
      </c>
      <c r="Q201" s="30">
        <f>'[1]янв'!S202*2+'[1]март'!S202*4+'[1]июль'!S202*6</f>
        <v>0</v>
      </c>
      <c r="R201" s="30"/>
      <c r="S201" s="4">
        <f>'[1]янв'!T202*2+'[1]март'!T202*4+'[1]июль'!T202*6</f>
        <v>0</v>
      </c>
    </row>
    <row r="202" spans="1:19" ht="15.75" customHeight="1" hidden="1">
      <c r="A202" s="33" t="s">
        <v>116</v>
      </c>
      <c r="B202" s="17">
        <v>0</v>
      </c>
      <c r="C202" s="17">
        <v>0</v>
      </c>
      <c r="D202" s="17">
        <v>0</v>
      </c>
      <c r="E202" s="17">
        <v>0</v>
      </c>
      <c r="F202" s="34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6">
        <v>0</v>
      </c>
      <c r="O202" s="30">
        <f>'[1]янв'!O203*2+'[1]март'!O203*4+'[1]июль'!O203*6</f>
        <v>0</v>
      </c>
      <c r="P202" s="30">
        <f>'[1]янв'!P203*2+'[1]март'!P203*4+'[1]июль'!P203*6</f>
        <v>0</v>
      </c>
      <c r="Q202" s="30">
        <f>'[1]янв'!S203*2+'[1]март'!S203*4+'[1]июль'!S203*6</f>
        <v>0</v>
      </c>
      <c r="R202" s="30"/>
      <c r="S202" s="4">
        <f>'[1]янв'!T203*2+'[1]март'!T203*4+'[1]июль'!T203*6</f>
        <v>0</v>
      </c>
    </row>
    <row r="203" spans="1:19" ht="15.75" customHeight="1" hidden="1">
      <c r="A203" s="33" t="s">
        <v>118</v>
      </c>
      <c r="B203" s="17">
        <v>0</v>
      </c>
      <c r="C203" s="17">
        <v>0</v>
      </c>
      <c r="D203" s="17">
        <v>0</v>
      </c>
      <c r="E203" s="17">
        <v>0</v>
      </c>
      <c r="F203" s="34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6">
        <v>0</v>
      </c>
      <c r="O203" s="30">
        <f>'[1]янв'!O204*2+'[1]март'!O204*4+'[1]июль'!O204*6</f>
        <v>0</v>
      </c>
      <c r="P203" s="30">
        <f>'[1]янв'!P204*2+'[1]март'!P204*4+'[1]июль'!P204*6</f>
        <v>0</v>
      </c>
      <c r="Q203" s="30">
        <f>'[1]янв'!S204*2+'[1]март'!S204*4+'[1]июль'!S204*6</f>
        <v>0</v>
      </c>
      <c r="R203" s="30"/>
      <c r="S203" s="4">
        <f>'[1]янв'!T204*2+'[1]март'!T204*4+'[1]июль'!T204*6</f>
        <v>0</v>
      </c>
    </row>
    <row r="204" spans="1:19" ht="15.75" customHeight="1" hidden="1">
      <c r="A204" s="33" t="s">
        <v>119</v>
      </c>
      <c r="B204" s="17">
        <v>0</v>
      </c>
      <c r="C204" s="17">
        <v>0</v>
      </c>
      <c r="D204" s="17">
        <v>0</v>
      </c>
      <c r="E204" s="17">
        <v>0</v>
      </c>
      <c r="F204" s="34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6">
        <v>0</v>
      </c>
      <c r="O204" s="30">
        <f>'[1]янв'!O205*2+'[1]март'!O205*4+'[1]июль'!O205*6</f>
        <v>0</v>
      </c>
      <c r="P204" s="30">
        <f>'[1]янв'!P205*2+'[1]март'!P205*4+'[1]июль'!P205*6</f>
        <v>0</v>
      </c>
      <c r="Q204" s="30">
        <f>'[1]янв'!S205*2+'[1]март'!S205*4+'[1]июль'!S205*6</f>
        <v>0</v>
      </c>
      <c r="R204" s="30"/>
      <c r="S204" s="4">
        <f>'[1]янв'!T205*2+'[1]март'!T205*4+'[1]июль'!T205*6</f>
        <v>0</v>
      </c>
    </row>
    <row r="205" spans="1:19" ht="15.75" customHeight="1" hidden="1">
      <c r="A205" s="31" t="s">
        <v>149</v>
      </c>
      <c r="B205" s="32">
        <f>SUM(C205:N205)</f>
        <v>147</v>
      </c>
      <c r="C205" s="32">
        <f aca="true" t="shared" si="38" ref="C205:N205">C206+C209+C210+C211+C212</f>
        <v>0</v>
      </c>
      <c r="D205" s="32">
        <f t="shared" si="38"/>
        <v>0</v>
      </c>
      <c r="E205" s="32">
        <f t="shared" si="38"/>
        <v>0</v>
      </c>
      <c r="F205" s="40">
        <f t="shared" si="38"/>
        <v>50</v>
      </c>
      <c r="G205" s="41">
        <f t="shared" si="38"/>
        <v>25</v>
      </c>
      <c r="H205" s="41">
        <f t="shared" si="38"/>
        <v>35</v>
      </c>
      <c r="I205" s="41">
        <f t="shared" si="38"/>
        <v>0</v>
      </c>
      <c r="J205" s="41">
        <f t="shared" si="38"/>
        <v>0</v>
      </c>
      <c r="K205" s="41">
        <f t="shared" si="38"/>
        <v>0</v>
      </c>
      <c r="L205" s="41">
        <f t="shared" si="38"/>
        <v>0</v>
      </c>
      <c r="M205" s="41">
        <f t="shared" si="38"/>
        <v>37</v>
      </c>
      <c r="N205" s="41">
        <f t="shared" si="38"/>
        <v>0</v>
      </c>
      <c r="O205" s="30">
        <f>'[1]янв'!O206*2+'[1]март'!O206*4+'[1]июль'!O206*6</f>
        <v>0</v>
      </c>
      <c r="P205" s="30">
        <f>'[1]янв'!P206*2+'[1]март'!P206*4+'[1]июль'!P206*6</f>
        <v>0</v>
      </c>
      <c r="Q205" s="30">
        <f>'[1]янв'!S206*2+'[1]март'!S206*4+'[1]июль'!S206*6</f>
        <v>0</v>
      </c>
      <c r="R205" s="30"/>
      <c r="S205" s="4">
        <f>'[1]янв'!T206*2+'[1]март'!T206*4+'[1]июль'!T206*6</f>
        <v>0</v>
      </c>
    </row>
    <row r="206" spans="1:19" ht="15.75" customHeight="1" hidden="1">
      <c r="A206" s="43" t="s">
        <v>150</v>
      </c>
      <c r="B206" s="44">
        <f>SUM(C206:N206)</f>
        <v>0</v>
      </c>
      <c r="C206" s="44">
        <f aca="true" t="shared" si="39" ref="C206:N206">C207+C208</f>
        <v>0</v>
      </c>
      <c r="D206" s="44">
        <f t="shared" si="39"/>
        <v>0</v>
      </c>
      <c r="E206" s="44">
        <f t="shared" si="39"/>
        <v>0</v>
      </c>
      <c r="F206" s="45">
        <f t="shared" si="39"/>
        <v>0</v>
      </c>
      <c r="G206" s="46">
        <f t="shared" si="39"/>
        <v>0</v>
      </c>
      <c r="H206" s="46">
        <f t="shared" si="39"/>
        <v>0</v>
      </c>
      <c r="I206" s="46">
        <f t="shared" si="39"/>
        <v>0</v>
      </c>
      <c r="J206" s="46">
        <f t="shared" si="39"/>
        <v>0</v>
      </c>
      <c r="K206" s="46">
        <f t="shared" si="39"/>
        <v>0</v>
      </c>
      <c r="L206" s="46">
        <f t="shared" si="39"/>
        <v>0</v>
      </c>
      <c r="M206" s="46">
        <f t="shared" si="39"/>
        <v>0</v>
      </c>
      <c r="N206" s="47">
        <f t="shared" si="39"/>
        <v>0</v>
      </c>
      <c r="O206" s="30">
        <f>'[1]янв'!O207*2+'[1]март'!O207*4+'[1]июль'!O207*6</f>
        <v>0</v>
      </c>
      <c r="P206" s="30">
        <f>'[1]янв'!P207*2+'[1]март'!P207*4+'[1]июль'!P207*6</f>
        <v>0</v>
      </c>
      <c r="Q206" s="30">
        <f>'[1]янв'!S207*2+'[1]март'!S207*4+'[1]июль'!S207*6</f>
        <v>0</v>
      </c>
      <c r="R206" s="30"/>
      <c r="S206" s="4">
        <f>'[1]янв'!T207*2+'[1]март'!T207*4+'[1]июль'!T207*6</f>
        <v>0</v>
      </c>
    </row>
    <row r="207" spans="1:19" ht="15.75" customHeight="1" hidden="1">
      <c r="A207" s="33" t="s">
        <v>151</v>
      </c>
      <c r="B207" s="17">
        <v>0</v>
      </c>
      <c r="C207" s="17">
        <v>0</v>
      </c>
      <c r="D207" s="17">
        <v>0</v>
      </c>
      <c r="E207" s="17">
        <v>0</v>
      </c>
      <c r="F207" s="34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6">
        <v>0</v>
      </c>
      <c r="O207" s="30">
        <f>'[1]янв'!O208*2+'[1]март'!O208*4+'[1]июль'!O208*6</f>
        <v>0</v>
      </c>
      <c r="P207" s="30">
        <f>'[1]янв'!P208*2+'[1]март'!P208*4+'[1]июль'!P208*6</f>
        <v>0</v>
      </c>
      <c r="Q207" s="30">
        <f>'[1]янв'!S208*2+'[1]март'!S208*4+'[1]июль'!S208*6</f>
        <v>0</v>
      </c>
      <c r="R207" s="30"/>
      <c r="S207" s="4">
        <f>'[1]янв'!T208*2+'[1]март'!T208*4+'[1]июль'!T208*6</f>
        <v>0</v>
      </c>
    </row>
    <row r="208" spans="1:19" ht="15.75" customHeight="1" hidden="1">
      <c r="A208" s="33" t="s">
        <v>152</v>
      </c>
      <c r="B208" s="17">
        <v>0</v>
      </c>
      <c r="C208" s="17">
        <v>0</v>
      </c>
      <c r="D208" s="17">
        <v>0</v>
      </c>
      <c r="E208" s="17">
        <v>0</v>
      </c>
      <c r="F208" s="34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6">
        <v>0</v>
      </c>
      <c r="O208" s="30">
        <f>'[1]янв'!O209*2+'[1]март'!O209*4+'[1]июль'!O209*6</f>
        <v>0</v>
      </c>
      <c r="P208" s="30">
        <f>'[1]янв'!P209*2+'[1]март'!P209*4+'[1]июль'!P209*6</f>
        <v>0</v>
      </c>
      <c r="Q208" s="30">
        <f>'[1]янв'!S209*2+'[1]март'!S209*4+'[1]июль'!S209*6</f>
        <v>0</v>
      </c>
      <c r="R208" s="30"/>
      <c r="S208" s="4">
        <f>'[1]янв'!T209*2+'[1]март'!T209*4+'[1]июль'!T209*6</f>
        <v>0</v>
      </c>
    </row>
    <row r="209" spans="1:19" ht="15.75" customHeight="1" hidden="1">
      <c r="A209" s="33" t="s">
        <v>153</v>
      </c>
      <c r="B209" s="17">
        <f>SUM(C209:N209)</f>
        <v>147</v>
      </c>
      <c r="C209" s="17"/>
      <c r="D209" s="17"/>
      <c r="E209" s="17"/>
      <c r="F209" s="34">
        <v>50</v>
      </c>
      <c r="G209" s="35">
        <v>25</v>
      </c>
      <c r="H209" s="35">
        <v>35</v>
      </c>
      <c r="I209" s="35"/>
      <c r="J209" s="35"/>
      <c r="K209" s="35"/>
      <c r="L209" s="35"/>
      <c r="M209" s="35">
        <v>37</v>
      </c>
      <c r="N209" s="36"/>
      <c r="O209" s="30">
        <f>'[1]янв'!O210*2+'[1]март'!O210*4+'[1]июль'!O210*6</f>
        <v>0</v>
      </c>
      <c r="P209" s="30">
        <f>'[1]янв'!P210*2+'[1]март'!P210*4+'[1]июль'!P210*6</f>
        <v>0</v>
      </c>
      <c r="Q209" s="30">
        <f>'[1]янв'!S210*2+'[1]март'!S210*4+'[1]июль'!S210*6</f>
        <v>0</v>
      </c>
      <c r="R209" s="30"/>
      <c r="S209" s="4">
        <f>'[1]янв'!T210*2+'[1]март'!T210*4+'[1]июль'!T210*6</f>
        <v>0</v>
      </c>
    </row>
    <row r="210" spans="1:19" ht="15.75" customHeight="1" hidden="1">
      <c r="A210" s="33" t="s">
        <v>154</v>
      </c>
      <c r="B210" s="17">
        <v>0</v>
      </c>
      <c r="C210" s="17">
        <v>0</v>
      </c>
      <c r="D210" s="17">
        <v>0</v>
      </c>
      <c r="E210" s="17">
        <v>0</v>
      </c>
      <c r="F210" s="34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6">
        <v>0</v>
      </c>
      <c r="O210" s="30">
        <f>'[1]янв'!O211*2+'[1]март'!O211*4+'[1]июль'!O211*6</f>
        <v>0</v>
      </c>
      <c r="P210" s="30">
        <f>'[1]янв'!P211*2+'[1]март'!P211*4+'[1]июль'!P211*6</f>
        <v>0</v>
      </c>
      <c r="Q210" s="30">
        <f>'[1]янв'!S211*2+'[1]март'!S211*4+'[1]июль'!S211*6</f>
        <v>0</v>
      </c>
      <c r="R210" s="30"/>
      <c r="S210" s="4">
        <f>'[1]янв'!T211*2+'[1]март'!T211*4+'[1]июль'!T211*6</f>
        <v>0</v>
      </c>
    </row>
    <row r="211" spans="1:19" ht="15.75" customHeight="1" hidden="1">
      <c r="A211" s="33" t="s">
        <v>155</v>
      </c>
      <c r="B211" s="17">
        <v>0</v>
      </c>
      <c r="C211" s="17">
        <v>0</v>
      </c>
      <c r="D211" s="17">
        <v>0</v>
      </c>
      <c r="E211" s="17">
        <v>0</v>
      </c>
      <c r="F211" s="34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6">
        <v>0</v>
      </c>
      <c r="O211" s="30">
        <f>'[1]янв'!O212*2+'[1]март'!O212*4+'[1]июль'!O212*6</f>
        <v>0</v>
      </c>
      <c r="P211" s="30">
        <f>'[1]янв'!P212*2+'[1]март'!P212*4+'[1]июль'!P212*6</f>
        <v>0</v>
      </c>
      <c r="Q211" s="30">
        <f>'[1]янв'!S212*2+'[1]март'!S212*4+'[1]июль'!S212*6</f>
        <v>0</v>
      </c>
      <c r="R211" s="30"/>
      <c r="S211" s="4">
        <f>'[1]янв'!T212*2+'[1]март'!T212*4+'[1]июль'!T212*6</f>
        <v>0</v>
      </c>
    </row>
    <row r="212" spans="1:19" ht="15.75" customHeight="1" hidden="1">
      <c r="A212" s="33" t="s">
        <v>156</v>
      </c>
      <c r="B212" s="17">
        <v>0</v>
      </c>
      <c r="C212" s="17">
        <v>0</v>
      </c>
      <c r="D212" s="17">
        <v>0</v>
      </c>
      <c r="E212" s="17">
        <v>0</v>
      </c>
      <c r="F212" s="34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6">
        <v>0</v>
      </c>
      <c r="O212" s="30">
        <f>'[1]янв'!O213*2+'[1]март'!O213*4+'[1]июль'!O213*6</f>
        <v>0</v>
      </c>
      <c r="P212" s="30">
        <f>'[1]янв'!P213*2+'[1]март'!P213*4+'[1]июль'!P213*6</f>
        <v>0</v>
      </c>
      <c r="Q212" s="30">
        <f>'[1]янв'!S213*2+'[1]март'!S213*4+'[1]июль'!S213*6</f>
        <v>0</v>
      </c>
      <c r="R212" s="30"/>
      <c r="S212" s="4">
        <f>'[1]янв'!T213*2+'[1]март'!T213*4+'[1]июль'!T213*6</f>
        <v>0</v>
      </c>
    </row>
    <row r="213" spans="1:19" ht="15.75" customHeight="1" hidden="1">
      <c r="A213" s="31" t="s">
        <v>157</v>
      </c>
      <c r="B213" s="32">
        <f>SUM(C213:N213)</f>
        <v>0</v>
      </c>
      <c r="C213" s="32">
        <f aca="true" t="shared" si="40" ref="C213:N213">C214+C215+C216+C217+C218+C219</f>
        <v>0</v>
      </c>
      <c r="D213" s="32">
        <f t="shared" si="40"/>
        <v>0</v>
      </c>
      <c r="E213" s="32">
        <f t="shared" si="40"/>
        <v>0</v>
      </c>
      <c r="F213" s="40">
        <f t="shared" si="40"/>
        <v>0</v>
      </c>
      <c r="G213" s="41">
        <f t="shared" si="40"/>
        <v>0</v>
      </c>
      <c r="H213" s="41">
        <f t="shared" si="40"/>
        <v>0</v>
      </c>
      <c r="I213" s="41">
        <f t="shared" si="40"/>
        <v>0</v>
      </c>
      <c r="J213" s="41">
        <f t="shared" si="40"/>
        <v>0</v>
      </c>
      <c r="K213" s="41">
        <f t="shared" si="40"/>
        <v>0</v>
      </c>
      <c r="L213" s="41">
        <f t="shared" si="40"/>
        <v>0</v>
      </c>
      <c r="M213" s="41">
        <f t="shared" si="40"/>
        <v>0</v>
      </c>
      <c r="N213" s="42">
        <f t="shared" si="40"/>
        <v>0</v>
      </c>
      <c r="O213" s="30">
        <f>'[1]янв'!O214*2+'[1]март'!O214*4+'[1]июль'!O214*6</f>
        <v>0</v>
      </c>
      <c r="P213" s="30">
        <f>'[1]янв'!P214*2+'[1]март'!P214*4+'[1]июль'!P214*6</f>
        <v>0</v>
      </c>
      <c r="Q213" s="30">
        <f>'[1]янв'!S214*2+'[1]март'!S214*4+'[1]июль'!S214*6</f>
        <v>0</v>
      </c>
      <c r="R213" s="30"/>
      <c r="S213" s="4">
        <f>'[1]янв'!T214*2+'[1]март'!T214*4+'[1]июль'!T214*6</f>
        <v>0</v>
      </c>
    </row>
    <row r="214" spans="1:19" ht="15.75" customHeight="1" hidden="1">
      <c r="A214" s="33" t="s">
        <v>63</v>
      </c>
      <c r="B214" s="17">
        <v>0</v>
      </c>
      <c r="C214" s="17">
        <v>0</v>
      </c>
      <c r="D214" s="17">
        <v>0</v>
      </c>
      <c r="E214" s="17">
        <v>0</v>
      </c>
      <c r="F214" s="34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6">
        <v>0</v>
      </c>
      <c r="O214" s="30">
        <f>'[1]янв'!O215*2+'[1]март'!O215*4+'[1]июль'!O215*6</f>
        <v>0</v>
      </c>
      <c r="P214" s="30">
        <f>'[1]янв'!P215*2+'[1]март'!P215*4+'[1]июль'!P215*6</f>
        <v>0</v>
      </c>
      <c r="Q214" s="30">
        <f>'[1]янв'!S215*2+'[1]март'!S215*4+'[1]июль'!S215*6</f>
        <v>0</v>
      </c>
      <c r="R214" s="30"/>
      <c r="S214" s="4">
        <f>'[1]янв'!T215*2+'[1]март'!T215*4+'[1]июль'!T215*6</f>
        <v>0</v>
      </c>
    </row>
    <row r="215" spans="1:19" ht="15.75" customHeight="1" hidden="1">
      <c r="A215" s="33" t="s">
        <v>64</v>
      </c>
      <c r="B215" s="17">
        <v>0</v>
      </c>
      <c r="C215" s="17">
        <v>0</v>
      </c>
      <c r="D215" s="17">
        <v>0</v>
      </c>
      <c r="E215" s="17">
        <v>0</v>
      </c>
      <c r="F215" s="34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6">
        <v>0</v>
      </c>
      <c r="O215" s="30">
        <f>'[1]янв'!O216*2+'[1]март'!O216*4+'[1]июль'!O216*6</f>
        <v>0</v>
      </c>
      <c r="P215" s="30">
        <f>'[1]янв'!P216*2+'[1]март'!P216*4+'[1]июль'!P216*6</f>
        <v>0</v>
      </c>
      <c r="Q215" s="30">
        <f>'[1]янв'!S216*2+'[1]март'!S216*4+'[1]июль'!S216*6</f>
        <v>0</v>
      </c>
      <c r="R215" s="30"/>
      <c r="S215" s="4">
        <f>'[1]янв'!T216*2+'[1]март'!T216*4+'[1]июль'!T216*6</f>
        <v>0</v>
      </c>
    </row>
    <row r="216" spans="1:19" ht="15.75" customHeight="1" hidden="1">
      <c r="A216" s="33" t="s">
        <v>65</v>
      </c>
      <c r="B216" s="17">
        <v>0</v>
      </c>
      <c r="C216" s="17">
        <v>0</v>
      </c>
      <c r="D216" s="17">
        <v>0</v>
      </c>
      <c r="E216" s="17">
        <v>0</v>
      </c>
      <c r="F216" s="34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6">
        <v>0</v>
      </c>
      <c r="O216" s="30">
        <f>'[1]янв'!O217*2+'[1]март'!O217*4+'[1]июль'!O217*6</f>
        <v>0</v>
      </c>
      <c r="P216" s="30">
        <f>'[1]янв'!P217*2+'[1]март'!P217*4+'[1]июль'!P217*6</f>
        <v>0</v>
      </c>
      <c r="Q216" s="30">
        <f>'[1]янв'!S217*2+'[1]март'!S217*4+'[1]июль'!S217*6</f>
        <v>0</v>
      </c>
      <c r="R216" s="30"/>
      <c r="S216" s="4">
        <f>'[1]янв'!T217*2+'[1]март'!T217*4+'[1]июль'!T217*6</f>
        <v>0</v>
      </c>
    </row>
    <row r="217" spans="1:19" ht="15.75" customHeight="1" hidden="1">
      <c r="A217" s="33" t="s">
        <v>66</v>
      </c>
      <c r="B217" s="17">
        <v>0</v>
      </c>
      <c r="C217" s="17">
        <v>0</v>
      </c>
      <c r="D217" s="17">
        <v>0</v>
      </c>
      <c r="E217" s="17">
        <v>0</v>
      </c>
      <c r="F217" s="34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6">
        <v>0</v>
      </c>
      <c r="O217" s="30">
        <f>'[1]янв'!O218*2+'[1]март'!O218*4+'[1]июль'!O218*6</f>
        <v>0</v>
      </c>
      <c r="P217" s="30">
        <f>'[1]янв'!P218*2+'[1]март'!P218*4+'[1]июль'!P218*6</f>
        <v>0</v>
      </c>
      <c r="Q217" s="30">
        <f>'[1]янв'!S218*2+'[1]март'!S218*4+'[1]июль'!S218*6</f>
        <v>0</v>
      </c>
      <c r="R217" s="30"/>
      <c r="S217" s="4">
        <f>'[1]янв'!T218*2+'[1]март'!T218*4+'[1]июль'!T218*6</f>
        <v>0</v>
      </c>
    </row>
    <row r="218" spans="1:19" ht="15.75" customHeight="1" hidden="1">
      <c r="A218" s="33" t="s">
        <v>67</v>
      </c>
      <c r="B218" s="17">
        <v>0</v>
      </c>
      <c r="C218" s="17">
        <v>0</v>
      </c>
      <c r="D218" s="17">
        <v>0</v>
      </c>
      <c r="E218" s="17">
        <v>0</v>
      </c>
      <c r="F218" s="34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6">
        <v>0</v>
      </c>
      <c r="O218" s="30">
        <f>'[1]янв'!O219*2+'[1]март'!O219*4+'[1]июль'!O219*6</f>
        <v>0</v>
      </c>
      <c r="P218" s="30">
        <f>'[1]янв'!P219*2+'[1]март'!P219*4+'[1]июль'!P219*6</f>
        <v>0</v>
      </c>
      <c r="Q218" s="30">
        <f>'[1]янв'!S219*2+'[1]март'!S219*4+'[1]июль'!S219*6</f>
        <v>0</v>
      </c>
      <c r="R218" s="30"/>
      <c r="S218" s="4">
        <f>'[1]янв'!T219*2+'[1]март'!T219*4+'[1]июль'!T219*6</f>
        <v>0</v>
      </c>
    </row>
    <row r="219" spans="1:19" ht="15.75" customHeight="1" hidden="1">
      <c r="A219" s="33" t="s">
        <v>68</v>
      </c>
      <c r="B219" s="17">
        <v>0</v>
      </c>
      <c r="C219" s="17">
        <v>0</v>
      </c>
      <c r="D219" s="17">
        <v>0</v>
      </c>
      <c r="E219" s="17">
        <v>0</v>
      </c>
      <c r="F219" s="34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6">
        <v>0</v>
      </c>
      <c r="O219" s="30">
        <f>'[1]янв'!O220*2+'[1]март'!O220*4+'[1]июль'!O220*6</f>
        <v>0</v>
      </c>
      <c r="P219" s="30">
        <f>'[1]янв'!P220*2+'[1]март'!P220*4+'[1]июль'!P220*6</f>
        <v>0</v>
      </c>
      <c r="Q219" s="30">
        <f>'[1]янв'!S220*2+'[1]март'!S220*4+'[1]июль'!S220*6</f>
        <v>0</v>
      </c>
      <c r="R219" s="30"/>
      <c r="S219" s="4">
        <f>'[1]янв'!T220*2+'[1]март'!T220*4+'[1]июль'!T220*6</f>
        <v>0</v>
      </c>
    </row>
    <row r="220" spans="1:19" ht="15.75" customHeight="1" hidden="1">
      <c r="A220" s="43" t="s">
        <v>158</v>
      </c>
      <c r="B220" s="44">
        <v>0</v>
      </c>
      <c r="C220" s="44">
        <v>0</v>
      </c>
      <c r="D220" s="44">
        <v>0</v>
      </c>
      <c r="E220" s="44">
        <v>0</v>
      </c>
      <c r="F220" s="45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7">
        <v>0</v>
      </c>
      <c r="O220" s="30">
        <f>'[1]янв'!O221*2+'[1]март'!O221*4+'[1]июль'!O221*6</f>
        <v>0</v>
      </c>
      <c r="P220" s="30">
        <f>'[1]янв'!P221*2+'[1]март'!P221*4+'[1]июль'!P221*6</f>
        <v>0</v>
      </c>
      <c r="Q220" s="30">
        <f>'[1]янв'!S221*2+'[1]март'!S221*4+'[1]июль'!S221*6</f>
        <v>0</v>
      </c>
      <c r="R220" s="30"/>
      <c r="S220" s="4">
        <f>'[1]янв'!T221*2+'[1]март'!T221*4+'[1]июль'!T221*6</f>
        <v>0</v>
      </c>
    </row>
    <row r="221" spans="1:19" ht="15.75" customHeight="1" hidden="1">
      <c r="A221" s="43" t="s">
        <v>159</v>
      </c>
      <c r="B221" s="44">
        <v>0</v>
      </c>
      <c r="C221" s="44">
        <v>0</v>
      </c>
      <c r="D221" s="44">
        <v>0</v>
      </c>
      <c r="E221" s="44">
        <v>0</v>
      </c>
      <c r="F221" s="45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7">
        <v>0</v>
      </c>
      <c r="O221" s="30">
        <f>'[1]янв'!O222*2+'[1]март'!O222*4+'[1]июль'!O222*6</f>
        <v>0</v>
      </c>
      <c r="P221" s="30">
        <f>'[1]янв'!P222*2+'[1]март'!P222*4+'[1]июль'!P222*6</f>
        <v>0</v>
      </c>
      <c r="Q221" s="30">
        <f>'[1]янв'!S222*2+'[1]март'!S222*4+'[1]июль'!S222*6</f>
        <v>0</v>
      </c>
      <c r="R221" s="30"/>
      <c r="S221" s="4">
        <f>'[1]янв'!T222*2+'[1]март'!T222*4+'[1]июль'!T222*6</f>
        <v>0</v>
      </c>
    </row>
    <row r="222" spans="1:19" ht="15.75" customHeight="1" hidden="1">
      <c r="A222" s="43" t="s">
        <v>160</v>
      </c>
      <c r="B222" s="44">
        <v>0</v>
      </c>
      <c r="C222" s="44">
        <v>0</v>
      </c>
      <c r="D222" s="44">
        <v>0</v>
      </c>
      <c r="E222" s="44">
        <v>0</v>
      </c>
      <c r="F222" s="45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7">
        <v>0</v>
      </c>
      <c r="O222" s="30">
        <f>'[1]янв'!O223*2+'[1]март'!O223*4+'[1]июль'!O223*6</f>
        <v>0</v>
      </c>
      <c r="P222" s="30">
        <f>'[1]янв'!P223*2+'[1]март'!P223*4+'[1]июль'!P223*6</f>
        <v>0</v>
      </c>
      <c r="Q222" s="30">
        <f>'[1]янв'!S223*2+'[1]март'!S223*4+'[1]июль'!S223*6</f>
        <v>0</v>
      </c>
      <c r="R222" s="30"/>
      <c r="S222" s="4">
        <f>'[1]янв'!T223*2+'[1]март'!T223*4+'[1]июль'!T223*6</f>
        <v>0</v>
      </c>
    </row>
    <row r="223" spans="1:19" ht="15.75" customHeight="1" hidden="1">
      <c r="A223" s="43" t="s">
        <v>161</v>
      </c>
      <c r="B223" s="44">
        <v>0</v>
      </c>
      <c r="C223" s="44">
        <v>0</v>
      </c>
      <c r="D223" s="44">
        <v>0</v>
      </c>
      <c r="E223" s="44">
        <v>0</v>
      </c>
      <c r="F223" s="45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7">
        <v>0</v>
      </c>
      <c r="O223" s="30">
        <f>'[1]янв'!O224*2+'[1]март'!O224*4+'[1]июль'!O224*6</f>
        <v>0</v>
      </c>
      <c r="P223" s="30">
        <f>'[1]янв'!P224*2+'[1]март'!P224*4+'[1]июль'!P224*6</f>
        <v>0</v>
      </c>
      <c r="Q223" s="30">
        <f>'[1]янв'!S224*2+'[1]март'!S224*4+'[1]июль'!S224*6</f>
        <v>0</v>
      </c>
      <c r="R223" s="30"/>
      <c r="S223" s="4">
        <f>'[1]янв'!T224*2+'[1]март'!T224*4+'[1]июль'!T224*6</f>
        <v>0</v>
      </c>
    </row>
    <row r="224" spans="1:19" ht="15.75" customHeight="1" hidden="1">
      <c r="A224" s="43" t="s">
        <v>162</v>
      </c>
      <c r="B224" s="44">
        <v>0</v>
      </c>
      <c r="C224" s="44">
        <v>0</v>
      </c>
      <c r="D224" s="44">
        <v>0</v>
      </c>
      <c r="E224" s="44">
        <v>0</v>
      </c>
      <c r="F224" s="68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69">
        <v>0</v>
      </c>
      <c r="N224" s="70">
        <v>0</v>
      </c>
      <c r="O224" s="30">
        <f>'[1]янв'!O225*2+'[1]март'!O225*4+'[1]июль'!O225*6</f>
        <v>0</v>
      </c>
      <c r="P224" s="30">
        <f>'[1]янв'!P225*2+'[1]март'!P225*4+'[1]июль'!P225*6</f>
        <v>0</v>
      </c>
      <c r="Q224" s="30">
        <f>'[1]янв'!S225*2+'[1]март'!S225*4+'[1]июль'!S225*6</f>
        <v>0</v>
      </c>
      <c r="R224" s="30"/>
      <c r="S224" s="4">
        <f>'[1]янв'!T225*2+'[1]март'!T225*4+'[1]июль'!T225*6</f>
        <v>0</v>
      </c>
    </row>
    <row r="225" spans="1:19" ht="15.75" customHeight="1" hidden="1">
      <c r="A225" s="71" t="s">
        <v>163</v>
      </c>
      <c r="B225" s="44"/>
      <c r="C225" s="44"/>
      <c r="D225" s="44"/>
      <c r="E225" s="44"/>
      <c r="F225" s="72"/>
      <c r="G225" s="72"/>
      <c r="H225" s="72"/>
      <c r="I225" s="72"/>
      <c r="J225" s="72"/>
      <c r="K225" s="72"/>
      <c r="L225" s="72"/>
      <c r="M225" s="72"/>
      <c r="N225" s="72"/>
      <c r="O225" s="30">
        <f>'[1]янв'!O226*2+'[1]март'!O226*4+'[1]июль'!O226*6</f>
        <v>595.1280000000008</v>
      </c>
      <c r="P225" s="30">
        <f>'[1]янв'!P226*2+'[1]март'!P226*4+'[1]июль'!P226*6</f>
        <v>48.19199999999992</v>
      </c>
      <c r="Q225" s="30">
        <f>'[1]янв'!S226*2+'[1]март'!S226*4+'[1]июль'!S226*6</f>
        <v>32.988000000000014</v>
      </c>
      <c r="R225" s="30"/>
      <c r="S225" s="4">
        <f>'[1]янв'!T226*2+'[1]март'!T226*4+'[1]июль'!T226*6</f>
        <v>53.3979999999999</v>
      </c>
    </row>
    <row r="226" spans="1:19" ht="15.75" customHeight="1" hidden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37">
        <f>'[1]янв'!O227*2+'[1]март'!O227*4+'[1]июль'!O227*6</f>
        <v>0</v>
      </c>
      <c r="P226" s="37">
        <f>'[1]янв'!P227*2+'[1]март'!P227*4+'[1]июль'!P227*6</f>
        <v>0</v>
      </c>
      <c r="Q226" s="37">
        <f>'[1]янв'!S227*2+'[1]март'!S227*4+'[1]июль'!S227*6</f>
        <v>0</v>
      </c>
      <c r="R226" s="37"/>
      <c r="S226" s="6">
        <f>'[1]янв'!T227*2+'[1]март'!T227*4+'[1]июль'!T227*6</f>
        <v>0</v>
      </c>
    </row>
    <row r="227" spans="15:19" ht="15.75" customHeight="1" hidden="1">
      <c r="O227" s="30">
        <f>'[1]янв'!O228*2+'[1]март'!O228*4+'[1]июль'!O228*6</f>
        <v>0</v>
      </c>
      <c r="P227" s="75"/>
      <c r="Q227" s="75"/>
      <c r="R227" s="75"/>
      <c r="S227" s="9"/>
    </row>
    <row r="228" spans="15:16" ht="15.75" customHeight="1" hidden="1">
      <c r="O228" s="30">
        <f>'[1]янв'!O229*2+'[1]март'!O229*4+'[1]июль'!O229*6</f>
        <v>8799.562</v>
      </c>
      <c r="P228" s="75">
        <f>614.459-O228</f>
        <v>-8185.103</v>
      </c>
    </row>
    <row r="229" ht="15.75" customHeight="1" hidden="1">
      <c r="O229" s="30">
        <f>'[1]янв'!O230*2+'[1]март'!O230*4+'[1]июль'!O230*6</f>
        <v>2022.6480000000001</v>
      </c>
    </row>
    <row r="230" spans="15:16" ht="15.75" customHeight="1" hidden="1">
      <c r="O230" s="30">
        <f>'[1]янв'!O231*2+'[1]март'!O231*4+'[1]июль'!O231*6</f>
        <v>4299.968</v>
      </c>
      <c r="P230" s="76">
        <f>109842+8042</f>
        <v>117884</v>
      </c>
    </row>
    <row r="231" ht="15.75" customHeight="1" hidden="1">
      <c r="O231" s="30">
        <f>'[1]янв'!O232*2+'[1]март'!O232*4+'[1]июль'!O232*6</f>
        <v>0</v>
      </c>
    </row>
    <row r="232" ht="15.75" customHeight="1" hidden="1">
      <c r="O232" s="30">
        <f>'[1]янв'!O233*2+'[1]март'!O233*4+'[1]июль'!O233*6</f>
        <v>1368408</v>
      </c>
    </row>
    <row r="233" ht="15.75" customHeight="1" hidden="1">
      <c r="O233" s="30">
        <f>'[1]янв'!O234*2+'[1]март'!O234*4+'[1]июль'!O234*6</f>
        <v>971.3639999999999</v>
      </c>
    </row>
    <row r="234" ht="15.75" customHeight="1" hidden="1">
      <c r="O234" s="30">
        <f>'[1]янв'!O235*2+'[1]март'!O235*4+'[1]июль'!O235*6</f>
        <v>0</v>
      </c>
    </row>
    <row r="235" ht="15.75" customHeight="1" hidden="1">
      <c r="O235" s="30">
        <f>'[1]янв'!O236*2+'[1]март'!O236*4+'[1]июль'!O236*6</f>
        <v>0</v>
      </c>
    </row>
    <row r="236" spans="15:16" ht="15.75" customHeight="1" hidden="1">
      <c r="O236" s="30">
        <f>'[1]янв'!O237*2+'[1]март'!O237*4+'[1]июль'!O237*6</f>
        <v>8656.118</v>
      </c>
      <c r="P236" s="76" t="s">
        <v>164</v>
      </c>
    </row>
    <row r="237" spans="15:16" ht="15.75" customHeight="1" hidden="1">
      <c r="O237" s="30">
        <f>'[1]янв'!O238*2+'[1]март'!O238*4+'[1]июль'!O238*6</f>
        <v>1993.77</v>
      </c>
      <c r="P237" s="76" t="s">
        <v>165</v>
      </c>
    </row>
    <row r="238" spans="15:16" ht="15.75" customHeight="1" hidden="1">
      <c r="O238" s="30">
        <f>'[1]янв'!O239*2+'[1]март'!O239*4+'[1]июль'!O239*6</f>
        <v>4203.452</v>
      </c>
      <c r="P238" s="76" t="s">
        <v>166</v>
      </c>
    </row>
    <row r="239" ht="15.75" customHeight="1" hidden="1">
      <c r="O239" s="30">
        <f>'[1]янв'!O240*2+'[1]март'!O240*4+'[1]июль'!O240*6</f>
        <v>0</v>
      </c>
    </row>
    <row r="240" spans="15:19" ht="15.75" customHeight="1" hidden="1">
      <c r="O240" s="30">
        <f>'[1]янв'!O241*2+'[1]март'!O241*4+'[1]июль'!O241*6</f>
        <v>8826.486</v>
      </c>
      <c r="P240" s="77" t="s">
        <v>167</v>
      </c>
      <c r="Q240" s="77"/>
      <c r="R240" s="77"/>
      <c r="S240" s="10"/>
    </row>
    <row r="241" spans="15:18" ht="15.75" customHeight="1" hidden="1">
      <c r="O241" s="30">
        <f>'[1]янв'!O242*2+'[1]март'!O242*4+'[1]июль'!O242*6</f>
        <v>2028.067508</v>
      </c>
      <c r="P241" s="75" t="s">
        <v>165</v>
      </c>
      <c r="Q241" s="75"/>
      <c r="R241" s="75"/>
    </row>
    <row r="242" ht="15.75" customHeight="1" hidden="1">
      <c r="O242" s="30">
        <f>'[1]янв'!O243*2+'[1]март'!O243*4+'[1]июль'!O243*6</f>
        <v>0</v>
      </c>
    </row>
    <row r="243" spans="15:16" ht="15.75" customHeight="1" hidden="1">
      <c r="O243" s="30">
        <f>'[1]янв'!O244*2+'[1]март'!O244*4+'[1]июль'!O244*6</f>
        <v>1691.694</v>
      </c>
      <c r="P243" s="76" t="s">
        <v>168</v>
      </c>
    </row>
    <row r="244" spans="15:16" ht="15.75" customHeight="1" hidden="1">
      <c r="O244" s="30">
        <f>'[1]янв'!O245*2+'[1]март'!O245*4+'[1]июль'!O245*6</f>
        <v>8826.486</v>
      </c>
      <c r="P244" s="75" t="s">
        <v>164</v>
      </c>
    </row>
    <row r="245" spans="15:16" ht="15.75" customHeight="1" hidden="1">
      <c r="O245" s="30">
        <f>'[1]янв'!O246*2+'[1]март'!O246*4+'[1]июль'!O246*6</f>
        <v>2022.6480000000001</v>
      </c>
      <c r="P245" s="76" t="s">
        <v>165</v>
      </c>
    </row>
    <row r="246" ht="15.75" customHeight="1" hidden="1">
      <c r="O246" s="30">
        <f>'[1]янв'!O247*2+'[1]март'!O247*4+'[1]июль'!O247*6</f>
        <v>6073.58</v>
      </c>
    </row>
    <row r="247" spans="15:16" ht="15.75" customHeight="1" hidden="1">
      <c r="O247" s="30">
        <f>'[1]янв'!O248*2+'[1]март'!O248*4+'[1]июль'!O248*6</f>
        <v>1431.432</v>
      </c>
      <c r="P247" s="75"/>
    </row>
    <row r="248" spans="15:16" ht="15.75" customHeight="1" hidden="1">
      <c r="O248" s="30">
        <f>'[1]янв'!O249*2+'[1]март'!O249*4+'[1]июль'!O249*6</f>
        <v>4379.674</v>
      </c>
      <c r="P248" s="76" t="s">
        <v>168</v>
      </c>
    </row>
    <row r="249" ht="15.75" customHeight="1" hidden="1">
      <c r="O249" s="30">
        <f>'[1]янв'!O250*2+'[1]март'!O250*4+'[1]июль'!O250*6</f>
        <v>8826.486</v>
      </c>
    </row>
    <row r="250" ht="15.75" customHeight="1" hidden="1">
      <c r="O250" s="30">
        <f>'[1]янв'!O251*2+'[1]март'!O251*4+'[1]июль'!O251*6</f>
        <v>2028.067508</v>
      </c>
    </row>
    <row r="251" ht="15.75" customHeight="1" hidden="1">
      <c r="O251" s="30">
        <f>'[1]янв'!O252*2+'[1]март'!O252*4+'[1]июль'!O252*6</f>
        <v>0</v>
      </c>
    </row>
    <row r="252" spans="15:16" ht="15.75" customHeight="1" hidden="1">
      <c r="O252" s="30">
        <f>'[1]янв'!O253*2+'[1]март'!O253*4+'[1]июль'!O253*6</f>
        <v>3430.666</v>
      </c>
      <c r="P252" s="75" t="s">
        <v>169</v>
      </c>
    </row>
    <row r="253" spans="15:16" ht="15.75" customHeight="1" hidden="1">
      <c r="O253" s="30">
        <f>'[1]янв'!O254*2+'[1]март'!O254*4+'[1]июль'!O254*6</f>
        <v>772.7860000000001</v>
      </c>
      <c r="P253" s="76" t="s">
        <v>170</v>
      </c>
    </row>
    <row r="254" ht="15.75" customHeight="1" hidden="1">
      <c r="O254" s="30">
        <f>'[1]янв'!O255*2+'[1]март'!O255*4+'[1]июль'!O255*6</f>
        <v>4203.452</v>
      </c>
    </row>
    <row r="255" ht="15.75" customHeight="1" hidden="1">
      <c r="O255" s="30">
        <f>'[1]янв'!O256*2+'[1]март'!O256*4+'[1]июль'!O256*6</f>
        <v>1700.328</v>
      </c>
    </row>
    <row r="256" ht="15.75" customHeight="1" hidden="1">
      <c r="O256" s="30">
        <f>'[1]янв'!O257*2+'[1]март'!O257*4+'[1]июль'!O257*6</f>
        <v>-2503.124</v>
      </c>
    </row>
    <row r="257" ht="15.75" customHeight="1" hidden="1">
      <c r="O257" s="75">
        <f>O82+O87+O92+O96+O129</f>
        <v>8799.562</v>
      </c>
    </row>
    <row r="258" ht="15.75" customHeight="1" hidden="1">
      <c r="O258" s="75">
        <f>O83+O88+O93+O97+O130</f>
        <v>2022.6480000000001</v>
      </c>
    </row>
    <row r="259" ht="15.75" customHeight="1" hidden="1"/>
    <row r="260" ht="15.75" customHeight="1" hidden="1">
      <c r="O260" s="75">
        <f>O81+O91+O125+O126</f>
        <v>3430.666</v>
      </c>
    </row>
    <row r="261" spans="15:19" ht="15.75" customHeight="1" hidden="1">
      <c r="O261" s="75">
        <f>O91+O125+O126</f>
        <v>3400.7780000000002</v>
      </c>
      <c r="P261" s="75"/>
      <c r="Q261" s="75"/>
      <c r="R261" s="75"/>
      <c r="S261" s="9"/>
    </row>
    <row r="262" ht="15.75" customHeight="1" hidden="1">
      <c r="O262" s="75">
        <f>O86</f>
        <v>772.7860000000001</v>
      </c>
    </row>
    <row r="263" ht="15.75" customHeight="1" hidden="1">
      <c r="O263" s="75">
        <f>O82+O87+O92+O96+O129</f>
        <v>8799.562</v>
      </c>
    </row>
    <row r="264" ht="15.75" customHeight="1" hidden="1">
      <c r="O264" s="75">
        <f>O83+O88+O93+O97+O130</f>
        <v>2022.6480000000001</v>
      </c>
    </row>
    <row r="265" ht="15.75" customHeight="1" hidden="1">
      <c r="O265" s="75">
        <f>O81+O86+O91+O125+O126</f>
        <v>4203.452</v>
      </c>
    </row>
    <row r="266" ht="15.75" customHeight="1" hidden="1"/>
    <row r="267" spans="1:18" ht="15.75" customHeight="1">
      <c r="A267" s="25" t="s">
        <v>175</v>
      </c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78"/>
      <c r="P267" s="28"/>
      <c r="Q267" s="79"/>
      <c r="R267" s="79">
        <v>3.77</v>
      </c>
    </row>
    <row r="268" ht="15.75" customHeight="1">
      <c r="O268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2021-02-10T08:02:40Z</cp:lastPrinted>
  <dcterms:created xsi:type="dcterms:W3CDTF">2017-03-23T11:45:29Z</dcterms:created>
  <dcterms:modified xsi:type="dcterms:W3CDTF">2021-08-19T11:26:46Z</dcterms:modified>
  <cp:category/>
  <cp:version/>
  <cp:contentType/>
  <cp:contentStatus/>
</cp:coreProperties>
</file>