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<sst xmlns="http://schemas.openxmlformats.org/spreadsheetml/2006/main" count="253" uniqueCount="180">
  <si>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</si>
  <si>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</si>
  <si>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</si>
  <si>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</si>
  <si>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</si>
  <si>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</si>
  <si>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</si>
  <si>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</si>
  <si>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</si>
  <si>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</si>
  <si>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</si>
  <si>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</si>
  <si>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</si>
  <si>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</si>
  <si>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</si>
  <si>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</si>
  <si>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</si>
  <si>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</si>
  <si>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</si>
  <si>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</si>
  <si>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</si>
  <si>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</si>
  <si>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</si>
  <si>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</si>
  <si>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</si>
  <si>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</si>
  <si>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</si>
  <si>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</si>
  <si>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</si>
  <si>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</si>
  <si>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</si>
  <si>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</si>
  <si>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</si>
  <si>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</si>
  <si>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</si>
  <si>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</si>
  <si>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</si>
  <si>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</si>
  <si>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</si>
  <si>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</si>
  <si>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</si>
  <si>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</si>
  <si>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</si>
  <si>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</si>
  <si>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</si>
  <si>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</si>
  <si>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</si>
  <si>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</si>
  <si>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</si>
  <si>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</si>
  <si>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</si>
  <si>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</si>
  <si>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</si>
  <si>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</si>
  <si>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</si>
  <si>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</si>
  <si>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</si>
  <si>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</si>
  <si>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</si>
  <si>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</si>
  <si>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</si>
  <si>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</si>
  <si>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</si>
  <si>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</si>
  <si>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</si>
  <si>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</si>
  <si>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</si>
  <si>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</si>
  <si>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</si>
  <si>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</si>
  <si>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</si>
  <si>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</si>
  <si>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</si>
  <si>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</si>
  <si>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</si>
  <si>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</si>
  <si>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</si>
  <si>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</si>
  <si>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</si>
  <si>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</si>
  <si>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</si>
  <si>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</si>
  <si>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</si>
  <si>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</si>
  <si>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</si>
  <si>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</si>
  <si>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</si>
  <si>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</si>
  <si>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</si>
  <si>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</si>
  <si>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</si>
  <si>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</si>
  <si>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</si>
  <si>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</si>
  <si>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</si>
  <si>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</si>
  <si>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</si>
  <si>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</si>
  <si>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</si>
  <si>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</si>
  <si>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</si>
  <si>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</si>
  <si>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</si>
  <si>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</si>
  <si>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</si>
  <si>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</si>
  <si>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</si>
  <si>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</si>
  <si>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</si>
  <si>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</si>
  <si>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</si>
  <si>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</si>
  <si>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</si>
  <si>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</si>
  <si>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</si>
  <si>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</si>
  <si>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</si>
  <si>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</si>
  <si>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</si>
  <si>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</si>
  <si>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</si>
  <si>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</si>
  <si>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</si>
  <si>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</si>
  <si>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</si>
  <si>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</si>
  <si>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</si>
  <si>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</si>
  <si>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</si>
  <si>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</si>
  <si>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</si>
  <si>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</si>
  <si>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</si>
  <si>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</si>
  <si>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</si>
  <si>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</si>
  <si>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</si>
  <si>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</si>
  <si>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</si>
  <si>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</si>
  <si>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</si>
  <si>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</si>
  <si>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</si>
  <si>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</si>
  <si>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</si>
  <si>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</si>
  <si>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</si>
  <si>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</si>
  <si>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</si>
  <si>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</si>
  <si>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</si>
  <si>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</si>
  <si>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</si>
  <si>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</si>
  <si>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</si>
  <si>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</si>
  <si>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</si>
  <si>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</si>
  <si>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</si>
  <si>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</si>
  <si>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</si>
  <si>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</si>
  <si>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</si>
  <si>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</si>
  <si>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</si>
  <si>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</si>
  <si>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</si>
  <si>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</si>
  <si>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</si>
  <si>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</si>
  <si>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</si>
  <si>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</si>
  <si>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</si>
  <si>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</si>
  <si>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</si>
  <si>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</si>
  <si>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</si>
  <si>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</si>
  <si>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>РРКЦ, банк</t>
  </si>
  <si>
    <t>Тариф на содержание жилья по МКД № 62а, к.3 по пр. Б.Хмельницкого с 01.09.2022.по 01.09.2023.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</si>
</sst>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</numFmts>
  <fonts count="50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6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165" fontId="14" fillId="0" borderId="0" xfId="0" applyNumberFormat="1" applyFont="1" applyFill="1" applyAlignment="1" applyProtection="1">
      <alignment/>
      <protection/>
    </xf>
    <xf numFmtId="176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4" fontId="18" fillId="35" borderId="10" xfId="0" applyNumberFormat="1" applyFont="1" applyFill="1" applyBorder="1" applyAlignment="1" applyProtection="1">
      <alignment/>
      <protection/>
    </xf>
    <xf numFmtId="165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C3">
            <v>2300.6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9"/>
  <sheetViews>
    <sheetView tabSelected="1" view="pageBreakPreview" zoomScale="60" zoomScalePageLayoutView="0" workbookViewId="0" topLeftCell="A1">
      <pane xSplit="3310" topLeftCell="A1" activePane="topRight" state="split"/>
      <selection pane="topLeft" activeCell="A96" sqref="A96:IV97"/>
      <selection pane="topRight" activeCell="U1" sqref="U1:U16384"/>
    </sheetView>
  </sheetViews>
  <sheetFormatPr defaultColWidth="9.140625" defaultRowHeight="15.75" customHeight="1"/>
  <cols>
    <col min="1" max="1" width="53.421875" style="2" customWidth="1"/>
    <col min="2" max="14" width="11.57421875" style="2" hidden="1" customWidth="1"/>
    <col min="15" max="15" width="12.57421875" style="1" hidden="1" customWidth="1"/>
    <col min="16" max="17" width="11.421875" style="1" hidden="1" customWidth="1"/>
    <col min="18" max="18" width="16.8515625" style="1" customWidth="1"/>
    <col min="19" max="19" width="11.421875" style="1" hidden="1" customWidth="1"/>
    <col min="20" max="20" width="0" style="0" hidden="1" customWidth="1"/>
  </cols>
  <sheetData>
    <row r="1" spans="1:19" ht="49.5" customHeight="1">
      <c r="A1" s="81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9" t="s">
        <v>173</v>
      </c>
      <c r="R2" s="59" t="s">
        <v>176</v>
      </c>
      <c r="S2" s="59" t="s">
        <v>174</v>
      </c>
    </row>
    <row r="3" spans="1:24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1">
        <f>'[2]ноябрь'!$AC$3</f>
        <v>2300.6</v>
      </c>
      <c r="U3" s="72"/>
      <c r="V3" s="78"/>
      <c r="W3" s="79"/>
      <c r="X3" s="79"/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1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7">
        <f>R80+R85+R90+R95+R101+R110+R111</f>
        <v>17.51153879564185</v>
      </c>
      <c r="S79" s="18">
        <f>S80+S85+S90+S95+S101+S110+S111+S115</f>
        <v>1367.936</v>
      </c>
      <c r="T79" s="70">
        <f>R79*$T$3*6/1000</f>
        <v>241.72227691952185</v>
      </c>
      <c r="U79" s="80"/>
    </row>
    <row r="80" spans="1:21" ht="42.75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4">
        <v>0.5073682822398567</v>
      </c>
      <c r="S80" s="18">
        <f>'[1]янв'!T80*2+'[1]март'!T80*4+'[1]июль'!T80*6</f>
        <v>169.022</v>
      </c>
      <c r="T80" s="70">
        <f aca="true" t="shared" si="19" ref="T80:T115">R80*$T$3*6/1000</f>
        <v>7.003508820726086</v>
      </c>
      <c r="U80" s="80"/>
    </row>
    <row r="81" spans="1:21" ht="22.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5">
        <v>0.15919624000000004</v>
      </c>
      <c r="S81" s="26">
        <f>'[1]янв'!T81*2+'[1]март'!T81*4+'[1]июль'!T81*6</f>
        <v>6.28</v>
      </c>
      <c r="T81" s="70">
        <f t="shared" si="19"/>
        <v>2.1974812184640005</v>
      </c>
      <c r="U81" s="80"/>
    </row>
    <row r="82" spans="1:21" ht="22.5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5">
        <v>0.1288372065223434</v>
      </c>
      <c r="S82" s="26">
        <f>'[1]янв'!T82*2+'[1]март'!T82*4+'[1]июль'!T82*6</f>
        <v>30.146</v>
      </c>
      <c r="T82" s="70">
        <f t="shared" si="19"/>
        <v>1.7784172639518192</v>
      </c>
      <c r="U82" s="80"/>
    </row>
    <row r="83" spans="1:21" ht="22.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5">
        <v>0.026025115717513366</v>
      </c>
      <c r="S83" s="26">
        <f>'[1]янв'!T83*2+'[1]март'!T83*4+'[1]июль'!T83*6</f>
        <v>6.066</v>
      </c>
      <c r="T83" s="70">
        <f t="shared" si="19"/>
        <v>0.3592402873182675</v>
      </c>
      <c r="U83" s="80"/>
    </row>
    <row r="84" spans="1:21" ht="22.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5">
        <v>0.19330972</v>
      </c>
      <c r="S84" s="26">
        <f>'[1]янв'!T84*2+'[1]март'!T84*4+'[1]июль'!T84*6</f>
        <v>126.53</v>
      </c>
      <c r="T84" s="70">
        <f t="shared" si="19"/>
        <v>2.668370050992</v>
      </c>
      <c r="U84" s="80"/>
    </row>
    <row r="85" spans="1:21" ht="48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4">
        <v>2.2192795502108833</v>
      </c>
      <c r="S85" s="18">
        <f>'[1]янв'!T85*2+'[1]март'!T85*4+'[1]июль'!T85*6</f>
        <v>140.35</v>
      </c>
      <c r="T85" s="70">
        <f t="shared" si="19"/>
        <v>30.634047199290944</v>
      </c>
      <c r="U85" s="80"/>
    </row>
    <row r="86" spans="1:21" s="65" customFormat="1" ht="15.75" customHeight="1">
      <c r="A86" s="66" t="s">
        <v>77</v>
      </c>
      <c r="B86" s="60">
        <f t="shared" si="15"/>
        <v>1159.347</v>
      </c>
      <c r="C86" s="60">
        <v>74.8</v>
      </c>
      <c r="D86" s="60">
        <v>72.402</v>
      </c>
      <c r="E86" s="60">
        <v>64.145</v>
      </c>
      <c r="F86" s="61">
        <v>72</v>
      </c>
      <c r="G86" s="62">
        <v>72</v>
      </c>
      <c r="H86" s="62">
        <v>122</v>
      </c>
      <c r="I86" s="62">
        <v>172</v>
      </c>
      <c r="J86" s="62">
        <v>222</v>
      </c>
      <c r="K86" s="62">
        <v>72</v>
      </c>
      <c r="L86" s="62">
        <v>72</v>
      </c>
      <c r="M86" s="62">
        <v>72</v>
      </c>
      <c r="N86" s="63">
        <v>72</v>
      </c>
      <c r="O86" s="64">
        <f>'[1]янв'!O86*2+'[1]март'!O86*4+'[1]июль'!O86*6</f>
        <v>772.7860000000001</v>
      </c>
      <c r="P86" s="64">
        <f>'[1]янв'!P86*2+'[1]март'!P86*4+'[1]июль'!P86*6</f>
        <v>62.135999999999996</v>
      </c>
      <c r="Q86" s="64">
        <f>'[1]янв'!S86*2+'[1]март'!S86*4+'[1]июль'!S86*6</f>
        <v>72.87</v>
      </c>
      <c r="R86" s="76">
        <v>1.2608458723172435</v>
      </c>
      <c r="S86" s="64">
        <f>'[1]янв'!T86*2+'[1]март'!T86*4+'[1]июль'!T86*6</f>
        <v>55.972</v>
      </c>
      <c r="T86" s="70">
        <f t="shared" si="19"/>
        <v>17.404212083118303</v>
      </c>
      <c r="U86" s="80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5">
        <v>0.7002901853970317</v>
      </c>
      <c r="S87" s="18">
        <f>'[1]янв'!T87*2+'[1]март'!T87*4+'[1]июль'!T87*6</f>
        <v>50.245999999999995</v>
      </c>
      <c r="T87" s="70">
        <f t="shared" si="19"/>
        <v>9.666525603146466</v>
      </c>
      <c r="U87" s="80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5">
        <v>0.14101875929447777</v>
      </c>
      <c r="S88" s="18">
        <f>'[1]янв'!T88*2+'[1]март'!T88*4+'[1]июль'!T88*6</f>
        <v>10.102</v>
      </c>
      <c r="T88" s="70">
        <f t="shared" si="19"/>
        <v>1.9465665457972534</v>
      </c>
      <c r="U88" s="80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5">
        <v>0.11712473320213038</v>
      </c>
      <c r="S89" s="18">
        <f>'[1]янв'!T89*2+'[1]март'!T89*4+'[1]июль'!T89*6</f>
        <v>24.03</v>
      </c>
      <c r="T89" s="70">
        <f t="shared" si="19"/>
        <v>1.6167429672289269</v>
      </c>
      <c r="U89" s="80"/>
    </row>
    <row r="90" spans="1:21" ht="59.2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4">
        <v>9.722785161499552</v>
      </c>
      <c r="S90" s="18">
        <f>'[1]янв'!T90*2+'[1]март'!T90*4+'[1]июль'!T90*6</f>
        <v>573.612</v>
      </c>
      <c r="T90" s="70">
        <f t="shared" si="19"/>
        <v>134.2094372552752</v>
      </c>
      <c r="U90" s="80"/>
    </row>
    <row r="91" spans="1:21" ht="23.2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5">
        <v>0.8620380363676795</v>
      </c>
      <c r="S91" s="26">
        <f>'[1]янв'!T91*2+'[1]март'!T91*4+'[1]июль'!T91*6</f>
        <v>69.68</v>
      </c>
      <c r="T91" s="70">
        <f t="shared" si="19"/>
        <v>11.8992282388049</v>
      </c>
      <c r="U91" s="80"/>
    </row>
    <row r="92" spans="1:21" ht="23.2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5">
        <v>7.274617179184318</v>
      </c>
      <c r="S92" s="26">
        <f>'[1]янв'!T92*2+'[1]март'!T92*4+'[1]июль'!T92*6</f>
        <v>362.262</v>
      </c>
      <c r="T92" s="70">
        <f t="shared" si="19"/>
        <v>100.41590569458864</v>
      </c>
      <c r="U92" s="80"/>
    </row>
    <row r="93" spans="1:21" ht="23.2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5">
        <v>1.469915401686736</v>
      </c>
      <c r="S93" s="26">
        <f>'[1]янв'!T93*2+'[1]март'!T93*4+'[1]июль'!T93*6</f>
        <v>72.868</v>
      </c>
      <c r="T93" s="70">
        <f t="shared" si="19"/>
        <v>20.290124238723028</v>
      </c>
      <c r="U93" s="80"/>
    </row>
    <row r="94" spans="1:21" ht="23.2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5">
        <v>0.1162145442608188</v>
      </c>
      <c r="S94" s="26">
        <f>'[1]янв'!T94*2+'[1]март'!T94*4+'[1]июль'!T94*6</f>
        <v>68.802</v>
      </c>
      <c r="T94" s="70">
        <f t="shared" si="19"/>
        <v>1.6041790831586387</v>
      </c>
      <c r="U94" s="80"/>
    </row>
    <row r="95" spans="1:21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4">
        <v>3.6359863327740127</v>
      </c>
      <c r="S95" s="18">
        <f>'[1]янв'!T96*2+'[1]март'!T96*4+'[1]июль'!T96*6</f>
        <v>272.534</v>
      </c>
      <c r="T95" s="70">
        <f t="shared" si="19"/>
        <v>50.18970094307936</v>
      </c>
      <c r="U95" s="80"/>
    </row>
    <row r="96" spans="1:21" ht="28.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5">
        <v>2.6472318222760904</v>
      </c>
      <c r="S96" s="26">
        <f>'[1]янв'!T97*2+'[1]март'!T97*4+'[1]июль'!T97*6</f>
        <v>197.00799999999998</v>
      </c>
      <c r="T96" s="70">
        <f t="shared" si="19"/>
        <v>36.54132918197024</v>
      </c>
      <c r="U96" s="80"/>
    </row>
    <row r="97" spans="1:21" ht="28.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5">
        <v>0.5307500603352404</v>
      </c>
      <c r="S97" s="26">
        <f>'[1]янв'!T98*2+'[1]март'!T98*4+'[1]июль'!T98*6</f>
        <v>39.58</v>
      </c>
      <c r="T97" s="70">
        <f t="shared" si="19"/>
        <v>7.326261532843524</v>
      </c>
      <c r="U97" s="80"/>
    </row>
    <row r="98" spans="1:21" ht="64.5" customHeight="1">
      <c r="A98" s="28" t="s">
        <v>171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5">
        <v>0.20905978745873274</v>
      </c>
      <c r="S98" s="26">
        <f>'[1]янв'!T99*2+'[1]март'!T99*4+'[1]июль'!T99*6</f>
        <v>12.733999999999998</v>
      </c>
      <c r="T98" s="70">
        <f t="shared" si="19"/>
        <v>2.8857776821653633</v>
      </c>
      <c r="U98" s="80"/>
    </row>
    <row r="99" spans="1:21" ht="64.5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5">
        <v>0.04055599013885746</v>
      </c>
      <c r="S99" s="26">
        <f>'[1]янв'!T100*2+'[1]март'!T100*4+'[1]июль'!T100*6</f>
        <v>12.687999999999999</v>
      </c>
      <c r="T99" s="70">
        <f t="shared" si="19"/>
        <v>0.5598186654807328</v>
      </c>
      <c r="U99" s="80"/>
    </row>
    <row r="100" spans="1:21" ht="64.5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5">
        <v>0.2083886725650919</v>
      </c>
      <c r="S100" s="26">
        <f>'[1]янв'!T101*2+'[1]март'!T101*4+'[1]июль'!T101*6</f>
        <v>10.524000000000001</v>
      </c>
      <c r="T100" s="70">
        <f t="shared" si="19"/>
        <v>2.8765138806195023</v>
      </c>
      <c r="U100" s="80"/>
    </row>
    <row r="101" spans="1:21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4">
        <v>0.8158496339204383</v>
      </c>
      <c r="S101" s="18">
        <f>'[1]янв'!T102*2+'[1]март'!T102*4+'[1]июль'!T102*6</f>
        <v>76.61599999999999</v>
      </c>
      <c r="T101" s="70">
        <f t="shared" si="19"/>
        <v>11.261662006784162</v>
      </c>
      <c r="U101" s="80"/>
    </row>
    <row r="102" spans="1:21" ht="19.5" customHeight="1">
      <c r="A102" s="22" t="s">
        <v>178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5">
        <v>0.2397982847248135</v>
      </c>
      <c r="S102" s="26">
        <f>'[1]янв'!T103*2+'[1]март'!T103*4+'[1]июль'!T103*6</f>
        <v>23.412</v>
      </c>
      <c r="T102" s="70">
        <f t="shared" si="19"/>
        <v>3.310079603027435</v>
      </c>
      <c r="U102" s="80"/>
    </row>
    <row r="103" spans="1:21" ht="19.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5">
        <v>0.3036307704571504</v>
      </c>
      <c r="S103" s="26">
        <f>'[1]янв'!T105*2+'[1]март'!T105*4+'[1]июль'!T105*6</f>
        <v>31.118000000000002</v>
      </c>
      <c r="T103" s="70">
        <f t="shared" si="19"/>
        <v>4.191197703082322</v>
      </c>
      <c r="U103" s="80"/>
    </row>
    <row r="104" spans="1:21" ht="19.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5">
        <v>0.026444843128183092</v>
      </c>
      <c r="S104" s="26">
        <f>'[1]янв'!T106*2+'[1]март'!T106*4+'[1]июль'!T106*6</f>
        <v>2.4800000000000004</v>
      </c>
      <c r="T104" s="70">
        <f t="shared" si="19"/>
        <v>0.36503403660418815</v>
      </c>
      <c r="U104" s="80"/>
    </row>
    <row r="105" spans="1:21" ht="19.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5">
        <v>0.02203467002640767</v>
      </c>
      <c r="S105" s="26">
        <f>'[1]янв'!T107*2+'[1]март'!T107*4+'[1]июль'!T107*6</f>
        <v>2.058</v>
      </c>
      <c r="T105" s="70">
        <f t="shared" si="19"/>
        <v>0.3041577711765209</v>
      </c>
      <c r="U105" s="80"/>
    </row>
    <row r="106" spans="1:21" ht="19.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26">
        <v>0.004410173101775415</v>
      </c>
      <c r="S106" s="26">
        <f>'[1]янв'!T108*2+'[1]март'!T108*4+'[1]июль'!T108*6</f>
        <v>0.422</v>
      </c>
      <c r="T106" s="70">
        <f t="shared" si="19"/>
        <v>0.060876265427667116</v>
      </c>
      <c r="U106" s="80"/>
    </row>
    <row r="107" spans="1:21" ht="19.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5">
        <v>0.007181375610291308</v>
      </c>
      <c r="S107" s="26">
        <f>'[1]янв'!T109*2+'[1]март'!T109*4+'[1]июль'!T109*6</f>
        <v>0.33</v>
      </c>
      <c r="T107" s="70">
        <f t="shared" si="19"/>
        <v>0.0991288363742171</v>
      </c>
      <c r="U107" s="80"/>
    </row>
    <row r="108" spans="1:21" ht="19.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5">
        <v>0.0568558</v>
      </c>
      <c r="S108" s="26">
        <f>'[1]янв'!T110*2+'[1]март'!T110*4+'[1]июль'!T110*6</f>
        <v>2.98</v>
      </c>
      <c r="T108" s="70">
        <f t="shared" si="19"/>
        <v>0.7848147208799999</v>
      </c>
      <c r="U108" s="80"/>
    </row>
    <row r="109" spans="1:21" ht="19.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5">
        <v>0.18193856</v>
      </c>
      <c r="S109" s="26"/>
      <c r="T109" s="70">
        <f t="shared" si="19"/>
        <v>2.511407106816</v>
      </c>
      <c r="U109" s="80"/>
    </row>
    <row r="110" spans="1:21" s="48" customFormat="1" ht="39.75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4">
        <v>0.17568709980319555</v>
      </c>
      <c r="S110" s="18">
        <f>'[1]янв'!T111*2+'[1]март'!T111*4+'[1]июль'!T111*6</f>
        <v>15.406</v>
      </c>
      <c r="T110" s="70">
        <f t="shared" si="19"/>
        <v>2.42511445084339</v>
      </c>
      <c r="U110" s="80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4">
        <v>0.43458273519391105</v>
      </c>
      <c r="S111" s="18">
        <f>'[1]янв'!T112*2+'[1]март'!T112*4+'[1]июль'!T112*6</f>
        <v>43.566</v>
      </c>
      <c r="T111" s="70">
        <f t="shared" si="19"/>
        <v>5.998806243522671</v>
      </c>
      <c r="U111" s="80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5">
        <v>0.2555682681999813</v>
      </c>
      <c r="S112" s="26">
        <f>'[1]янв'!T113*2+'[1]март'!T113*4+'[1]июль'!T113*6</f>
        <v>26.388</v>
      </c>
      <c r="T112" s="70">
        <f t="shared" si="19"/>
        <v>3.527762146925262</v>
      </c>
      <c r="U112" s="80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5">
        <v>0.17360561475689307</v>
      </c>
      <c r="S113" s="26">
        <f>'[1]янв'!T114*2+'[1]март'!T114*4+'[1]июль'!T114*6</f>
        <v>16.896</v>
      </c>
      <c r="T113" s="70">
        <f t="shared" si="19"/>
        <v>2.396382463858249</v>
      </c>
      <c r="U113" s="80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0.0054088522370366425</v>
      </c>
      <c r="S114" s="26">
        <f>'[1]янв'!T115*2+'[1]март'!T115*4+'[1]июль'!T115*6</f>
        <v>0.28200000000000003</v>
      </c>
      <c r="T114" s="70">
        <f t="shared" si="19"/>
        <v>0.074661632739159</v>
      </c>
      <c r="U114" s="80"/>
    </row>
    <row r="115" spans="1:20" s="48" customFormat="1" ht="15.75" customHeight="1">
      <c r="A115" s="49" t="s">
        <v>175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3">
        <v>0.98078</v>
      </c>
      <c r="S115" s="18">
        <f>'[1]янв'!T116*2+'[1]март'!T116*4+'[1]июль'!T116*6</f>
        <v>76.83</v>
      </c>
      <c r="T115" s="70">
        <f t="shared" si="19"/>
        <v>13.538294807999998</v>
      </c>
    </row>
    <row r="116" spans="1:19" ht="15.75" customHeight="1" hidden="1">
      <c r="A116" s="20" t="s">
        <v>103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</row>
    <row r="117" spans="1:19" ht="15.75" customHeight="1" hidden="1">
      <c r="A117" s="33" t="s">
        <v>104</v>
      </c>
      <c r="B117" s="34">
        <f>SUM(C117:N117)</f>
        <v>0</v>
      </c>
      <c r="C117" s="34">
        <f aca="true" t="shared" si="25" ref="C117:N117">C118+C119+C120</f>
        <v>0</v>
      </c>
      <c r="D117" s="34">
        <f t="shared" si="25"/>
        <v>0</v>
      </c>
      <c r="E117" s="34">
        <f t="shared" si="25"/>
        <v>0</v>
      </c>
      <c r="F117" s="35">
        <f t="shared" si="25"/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  <c r="L117" s="36">
        <f t="shared" si="25"/>
        <v>0</v>
      </c>
      <c r="M117" s="36">
        <f t="shared" si="25"/>
        <v>0</v>
      </c>
      <c r="N117" s="37">
        <f t="shared" si="25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</row>
    <row r="118" spans="1:19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</row>
    <row r="119" spans="1:19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</row>
    <row r="120" spans="1:19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</row>
    <row r="121" spans="1:19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</row>
    <row r="122" spans="1:19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</row>
    <row r="123" spans="1:19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</row>
    <row r="124" spans="1:19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</row>
    <row r="125" spans="1:19" ht="15.75" customHeight="1" hidden="1">
      <c r="A125" s="20" t="s">
        <v>110</v>
      </c>
      <c r="B125" s="21">
        <f aca="true" t="shared" si="26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7" ref="F125:N125">F126+F127+F128+F129+F130+F131+F132+F133+F134</f>
        <v>132.95600000000002</v>
      </c>
      <c r="G125" s="31">
        <f t="shared" si="27"/>
        <v>132.95600000000002</v>
      </c>
      <c r="H125" s="31">
        <f t="shared" si="27"/>
        <v>132.95600000000002</v>
      </c>
      <c r="I125" s="31">
        <f t="shared" si="27"/>
        <v>140.95600000000002</v>
      </c>
      <c r="J125" s="31">
        <f t="shared" si="27"/>
        <v>140.95600000000002</v>
      </c>
      <c r="K125" s="31">
        <f t="shared" si="27"/>
        <v>140.95600000000002</v>
      </c>
      <c r="L125" s="31">
        <f t="shared" si="27"/>
        <v>140.95600000000002</v>
      </c>
      <c r="M125" s="31">
        <f t="shared" si="27"/>
        <v>140.95600000000002</v>
      </c>
      <c r="N125" s="31">
        <f t="shared" si="27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</row>
    <row r="126" spans="1:19" ht="15.75" customHeight="1" hidden="1">
      <c r="A126" s="22" t="s">
        <v>111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</row>
    <row r="127" spans="1:19" ht="15.75" customHeight="1" hidden="1">
      <c r="A127" s="22" t="s">
        <v>112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</row>
    <row r="128" spans="1:19" ht="15.75" customHeight="1" hidden="1">
      <c r="A128" s="22" t="s">
        <v>113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</row>
    <row r="129" spans="1:19" ht="15.75" customHeight="1" hidden="1">
      <c r="A129" s="22" t="s">
        <v>114</v>
      </c>
      <c r="B129" s="3">
        <f t="shared" si="26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</row>
    <row r="130" spans="1:19" ht="15.75" customHeight="1" hidden="1">
      <c r="A130" s="22" t="s">
        <v>115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</row>
    <row r="131" spans="1:19" ht="15.75" customHeight="1" hidden="1">
      <c r="A131" s="22" t="s">
        <v>116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</row>
    <row r="132" spans="1:19" ht="15.75" customHeight="1" hidden="1">
      <c r="A132" s="22" t="s">
        <v>117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</row>
    <row r="133" spans="1:19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</row>
    <row r="134" spans="1:19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</row>
    <row r="135" spans="1:19" ht="15.75" customHeight="1" hidden="1">
      <c r="A135" s="20" t="s">
        <v>120</v>
      </c>
      <c r="B135" s="21">
        <f>SUM(C135:N135)</f>
        <v>0</v>
      </c>
      <c r="C135" s="21">
        <f aca="true" t="shared" si="28" ref="C135:N135">C136+C141+C146+C147+C148+C149+C150+C151+C152+C153+C154+C155</f>
        <v>0</v>
      </c>
      <c r="D135" s="21">
        <f t="shared" si="28"/>
        <v>0</v>
      </c>
      <c r="E135" s="21">
        <f t="shared" si="28"/>
        <v>0</v>
      </c>
      <c r="F135" s="30">
        <f t="shared" si="28"/>
        <v>0</v>
      </c>
      <c r="G135" s="31">
        <f t="shared" si="28"/>
        <v>0</v>
      </c>
      <c r="H135" s="31">
        <f t="shared" si="28"/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2">
        <f t="shared" si="28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</row>
    <row r="136" spans="1:19" ht="15.75" customHeight="1" hidden="1">
      <c r="A136" s="33" t="s">
        <v>121</v>
      </c>
      <c r="B136" s="34">
        <f>SUM(C136:N136)</f>
        <v>0</v>
      </c>
      <c r="C136" s="34">
        <f aca="true" t="shared" si="29" ref="C136:N136">C137+C138+C139+C140</f>
        <v>0</v>
      </c>
      <c r="D136" s="34">
        <f t="shared" si="29"/>
        <v>0</v>
      </c>
      <c r="E136" s="34">
        <f t="shared" si="29"/>
        <v>0</v>
      </c>
      <c r="F136" s="35">
        <f t="shared" si="29"/>
        <v>0</v>
      </c>
      <c r="G136" s="36">
        <f t="shared" si="29"/>
        <v>0</v>
      </c>
      <c r="H136" s="36">
        <f t="shared" si="29"/>
        <v>0</v>
      </c>
      <c r="I136" s="36">
        <f t="shared" si="29"/>
        <v>0</v>
      </c>
      <c r="J136" s="36">
        <f t="shared" si="29"/>
        <v>0</v>
      </c>
      <c r="K136" s="36">
        <f t="shared" si="29"/>
        <v>0</v>
      </c>
      <c r="L136" s="36">
        <f t="shared" si="29"/>
        <v>0</v>
      </c>
      <c r="M136" s="36">
        <f t="shared" si="29"/>
        <v>0</v>
      </c>
      <c r="N136" s="37">
        <f t="shared" si="29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</row>
    <row r="137" spans="1:19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</row>
    <row r="138" spans="1:19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</row>
    <row r="139" spans="1:19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</row>
    <row r="140" spans="1:19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</row>
    <row r="141" spans="1:19" ht="15.75" customHeight="1" hidden="1">
      <c r="A141" s="33" t="s">
        <v>123</v>
      </c>
      <c r="B141" s="34">
        <f>SUM(C141:N141)</f>
        <v>0</v>
      </c>
      <c r="C141" s="34">
        <f aca="true" t="shared" si="30" ref="C141:N141">C142+C143+C144+C145</f>
        <v>0</v>
      </c>
      <c r="D141" s="34">
        <f t="shared" si="30"/>
        <v>0</v>
      </c>
      <c r="E141" s="34">
        <f t="shared" si="30"/>
        <v>0</v>
      </c>
      <c r="F141" s="35">
        <f t="shared" si="30"/>
        <v>0</v>
      </c>
      <c r="G141" s="36">
        <f t="shared" si="30"/>
        <v>0</v>
      </c>
      <c r="H141" s="36">
        <f t="shared" si="30"/>
        <v>0</v>
      </c>
      <c r="I141" s="36">
        <f t="shared" si="30"/>
        <v>0</v>
      </c>
      <c r="J141" s="36">
        <f t="shared" si="30"/>
        <v>0</v>
      </c>
      <c r="K141" s="36">
        <f t="shared" si="30"/>
        <v>0</v>
      </c>
      <c r="L141" s="36">
        <f t="shared" si="30"/>
        <v>0</v>
      </c>
      <c r="M141" s="36">
        <f t="shared" si="30"/>
        <v>0</v>
      </c>
      <c r="N141" s="37">
        <f t="shared" si="30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</row>
    <row r="142" spans="1:19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</row>
    <row r="143" spans="1:19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</row>
    <row r="144" spans="1:19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</row>
    <row r="145" spans="1:19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</row>
    <row r="146" spans="1:19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</row>
    <row r="147" spans="1:19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</row>
    <row r="148" spans="1:19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</row>
    <row r="149" spans="1:19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</row>
    <row r="150" spans="1:19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</row>
    <row r="151" spans="1:19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</row>
    <row r="152" spans="1:19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</row>
    <row r="153" spans="1:19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</row>
    <row r="154" spans="1:19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</row>
    <row r="155" spans="1:19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</row>
    <row r="156" spans="1:19" ht="15.75" customHeight="1" hidden="1">
      <c r="A156" s="20" t="s">
        <v>136</v>
      </c>
      <c r="B156" s="21">
        <f>SUM(C156:N156)</f>
        <v>0</v>
      </c>
      <c r="C156" s="21">
        <f aca="true" t="shared" si="31" ref="C156:N156">C157+C162+C167+C168+C169+C170+C171+C172+C173+C174+C175</f>
        <v>0</v>
      </c>
      <c r="D156" s="21">
        <f t="shared" si="31"/>
        <v>0</v>
      </c>
      <c r="E156" s="21">
        <f t="shared" si="31"/>
        <v>0</v>
      </c>
      <c r="F156" s="30">
        <f t="shared" si="31"/>
        <v>0</v>
      </c>
      <c r="G156" s="31">
        <f t="shared" si="31"/>
        <v>0</v>
      </c>
      <c r="H156" s="31">
        <f t="shared" si="31"/>
        <v>0</v>
      </c>
      <c r="I156" s="31">
        <f t="shared" si="31"/>
        <v>0</v>
      </c>
      <c r="J156" s="31">
        <f t="shared" si="31"/>
        <v>0</v>
      </c>
      <c r="K156" s="31">
        <f t="shared" si="31"/>
        <v>0</v>
      </c>
      <c r="L156" s="31">
        <f t="shared" si="31"/>
        <v>0</v>
      </c>
      <c r="M156" s="31">
        <f t="shared" si="31"/>
        <v>0</v>
      </c>
      <c r="N156" s="32">
        <f t="shared" si="31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</row>
    <row r="157" spans="1:19" ht="15.75" customHeight="1" hidden="1">
      <c r="A157" s="33" t="s">
        <v>121</v>
      </c>
      <c r="B157" s="34">
        <f>SUM(C157:N157)</f>
        <v>0</v>
      </c>
      <c r="C157" s="34">
        <f aca="true" t="shared" si="32" ref="C157:N157">C158+C159+C160+C161</f>
        <v>0</v>
      </c>
      <c r="D157" s="34">
        <f t="shared" si="32"/>
        <v>0</v>
      </c>
      <c r="E157" s="34">
        <f t="shared" si="32"/>
        <v>0</v>
      </c>
      <c r="F157" s="35">
        <f t="shared" si="32"/>
        <v>0</v>
      </c>
      <c r="G157" s="36">
        <f t="shared" si="32"/>
        <v>0</v>
      </c>
      <c r="H157" s="36">
        <f t="shared" si="32"/>
        <v>0</v>
      </c>
      <c r="I157" s="36">
        <f t="shared" si="32"/>
        <v>0</v>
      </c>
      <c r="J157" s="36">
        <f t="shared" si="32"/>
        <v>0</v>
      </c>
      <c r="K157" s="36">
        <f t="shared" si="32"/>
        <v>0</v>
      </c>
      <c r="L157" s="36">
        <f t="shared" si="32"/>
        <v>0</v>
      </c>
      <c r="M157" s="36">
        <f t="shared" si="32"/>
        <v>0</v>
      </c>
      <c r="N157" s="37">
        <f t="shared" si="32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</row>
    <row r="158" spans="1:19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</row>
    <row r="159" spans="1:19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</row>
    <row r="160" spans="1:19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</row>
    <row r="161" spans="1:19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</row>
    <row r="162" spans="1:19" ht="15.75" customHeight="1" hidden="1">
      <c r="A162" s="33" t="s">
        <v>123</v>
      </c>
      <c r="B162" s="34">
        <f>SUM(C162:N162)</f>
        <v>0</v>
      </c>
      <c r="C162" s="34">
        <f aca="true" t="shared" si="33" ref="C162:N162">C163+C164+C165+C166</f>
        <v>0</v>
      </c>
      <c r="D162" s="34">
        <f t="shared" si="33"/>
        <v>0</v>
      </c>
      <c r="E162" s="34">
        <f t="shared" si="33"/>
        <v>0</v>
      </c>
      <c r="F162" s="35">
        <f t="shared" si="33"/>
        <v>0</v>
      </c>
      <c r="G162" s="36">
        <f t="shared" si="33"/>
        <v>0</v>
      </c>
      <c r="H162" s="36">
        <f t="shared" si="33"/>
        <v>0</v>
      </c>
      <c r="I162" s="36">
        <f t="shared" si="33"/>
        <v>0</v>
      </c>
      <c r="J162" s="36">
        <f t="shared" si="33"/>
        <v>0</v>
      </c>
      <c r="K162" s="36">
        <f t="shared" si="33"/>
        <v>0</v>
      </c>
      <c r="L162" s="36">
        <f t="shared" si="33"/>
        <v>0</v>
      </c>
      <c r="M162" s="36">
        <f t="shared" si="33"/>
        <v>0</v>
      </c>
      <c r="N162" s="37">
        <f t="shared" si="33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</row>
    <row r="163" spans="1:19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</row>
    <row r="164" spans="1:19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</row>
    <row r="165" spans="1:19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</row>
    <row r="166" spans="1:19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</row>
    <row r="167" spans="1:19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</row>
    <row r="168" spans="1:19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</row>
    <row r="169" spans="1:19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</row>
    <row r="170" spans="1:19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</row>
    <row r="171" spans="1:19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</row>
    <row r="172" spans="1:19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</row>
    <row r="173" spans="1:19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</row>
    <row r="174" spans="1:19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</row>
    <row r="175" spans="1:19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</row>
    <row r="176" spans="1:19" ht="15.75" customHeight="1" hidden="1">
      <c r="A176" s="20" t="s">
        <v>144</v>
      </c>
      <c r="B176" s="21">
        <f>SUM(C176:N176)</f>
        <v>0</v>
      </c>
      <c r="C176" s="21">
        <f aca="true" t="shared" si="34" ref="C176:N176">C177+C182+C187+C188+C189+C190+C191+C192+C193+C194+C195</f>
        <v>0</v>
      </c>
      <c r="D176" s="21">
        <f t="shared" si="34"/>
        <v>0</v>
      </c>
      <c r="E176" s="21">
        <f t="shared" si="34"/>
        <v>0</v>
      </c>
      <c r="F176" s="30">
        <f t="shared" si="34"/>
        <v>0</v>
      </c>
      <c r="G176" s="31">
        <f t="shared" si="34"/>
        <v>0</v>
      </c>
      <c r="H176" s="31">
        <f t="shared" si="34"/>
        <v>0</v>
      </c>
      <c r="I176" s="31">
        <f t="shared" si="34"/>
        <v>0</v>
      </c>
      <c r="J176" s="31">
        <f t="shared" si="34"/>
        <v>0</v>
      </c>
      <c r="K176" s="31">
        <f t="shared" si="34"/>
        <v>0</v>
      </c>
      <c r="L176" s="31">
        <f t="shared" si="34"/>
        <v>0</v>
      </c>
      <c r="M176" s="31">
        <f t="shared" si="34"/>
        <v>0</v>
      </c>
      <c r="N176" s="32">
        <f t="shared" si="34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</row>
    <row r="177" spans="1:19" ht="15.75" customHeight="1" hidden="1">
      <c r="A177" s="33" t="s">
        <v>121</v>
      </c>
      <c r="B177" s="34">
        <f>SUM(C177:N177)</f>
        <v>0</v>
      </c>
      <c r="C177" s="34">
        <f aca="true" t="shared" si="35" ref="C177:N177">C178+C179+C180+C181</f>
        <v>0</v>
      </c>
      <c r="D177" s="34">
        <f t="shared" si="35"/>
        <v>0</v>
      </c>
      <c r="E177" s="34">
        <f t="shared" si="35"/>
        <v>0</v>
      </c>
      <c r="F177" s="35">
        <f t="shared" si="35"/>
        <v>0</v>
      </c>
      <c r="G177" s="36">
        <f t="shared" si="35"/>
        <v>0</v>
      </c>
      <c r="H177" s="36">
        <f t="shared" si="35"/>
        <v>0</v>
      </c>
      <c r="I177" s="36">
        <f t="shared" si="35"/>
        <v>0</v>
      </c>
      <c r="J177" s="36">
        <f t="shared" si="35"/>
        <v>0</v>
      </c>
      <c r="K177" s="36">
        <f t="shared" si="35"/>
        <v>0</v>
      </c>
      <c r="L177" s="36">
        <f t="shared" si="35"/>
        <v>0</v>
      </c>
      <c r="M177" s="36">
        <f t="shared" si="35"/>
        <v>0</v>
      </c>
      <c r="N177" s="37">
        <f t="shared" si="35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</row>
    <row r="178" spans="1:19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</row>
    <row r="179" spans="1:19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</row>
    <row r="180" spans="1:19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</row>
    <row r="181" spans="1:19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</row>
    <row r="182" spans="1:19" ht="15.75" customHeight="1" hidden="1">
      <c r="A182" s="33" t="s">
        <v>123</v>
      </c>
      <c r="B182" s="34">
        <f>SUM(C182:N182)</f>
        <v>0</v>
      </c>
      <c r="C182" s="34">
        <f aca="true" t="shared" si="36" ref="C182:N182">C183+C184+C185+C186</f>
        <v>0</v>
      </c>
      <c r="D182" s="34">
        <f t="shared" si="36"/>
        <v>0</v>
      </c>
      <c r="E182" s="34">
        <f t="shared" si="36"/>
        <v>0</v>
      </c>
      <c r="F182" s="35">
        <f t="shared" si="36"/>
        <v>0</v>
      </c>
      <c r="G182" s="36">
        <f t="shared" si="36"/>
        <v>0</v>
      </c>
      <c r="H182" s="36">
        <f t="shared" si="36"/>
        <v>0</v>
      </c>
      <c r="I182" s="36">
        <f t="shared" si="36"/>
        <v>0</v>
      </c>
      <c r="J182" s="36">
        <f t="shared" si="36"/>
        <v>0</v>
      </c>
      <c r="K182" s="36">
        <f t="shared" si="36"/>
        <v>0</v>
      </c>
      <c r="L182" s="36">
        <f t="shared" si="36"/>
        <v>0</v>
      </c>
      <c r="M182" s="36">
        <f t="shared" si="36"/>
        <v>0</v>
      </c>
      <c r="N182" s="37">
        <f t="shared" si="36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</row>
    <row r="183" spans="1:19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</row>
    <row r="184" spans="1:19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</row>
    <row r="185" spans="1:19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</row>
    <row r="186" spans="1:19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</row>
    <row r="187" spans="1:19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</row>
    <row r="188" spans="1:19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</row>
    <row r="189" spans="1:19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</row>
    <row r="190" spans="1:19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</row>
    <row r="191" spans="1:19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</row>
    <row r="192" spans="1:19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</row>
    <row r="193" spans="1:19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</row>
    <row r="194" spans="1:19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</row>
    <row r="195" spans="1:19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</row>
    <row r="196" spans="1:19" ht="15.75" customHeight="1" hidden="1">
      <c r="A196" s="20" t="s">
        <v>147</v>
      </c>
      <c r="B196" s="21">
        <f>SUM(C196:N196)</f>
        <v>0</v>
      </c>
      <c r="C196" s="21">
        <f aca="true" t="shared" si="37" ref="C196:N196">C197+C198+C199+C200+C201+C202+C203+C204</f>
        <v>0</v>
      </c>
      <c r="D196" s="21">
        <f t="shared" si="37"/>
        <v>0</v>
      </c>
      <c r="E196" s="21">
        <f t="shared" si="37"/>
        <v>0</v>
      </c>
      <c r="F196" s="30">
        <f t="shared" si="37"/>
        <v>0</v>
      </c>
      <c r="G196" s="31">
        <f t="shared" si="37"/>
        <v>0</v>
      </c>
      <c r="H196" s="31">
        <f t="shared" si="37"/>
        <v>0</v>
      </c>
      <c r="I196" s="31">
        <f t="shared" si="37"/>
        <v>0</v>
      </c>
      <c r="J196" s="31">
        <f t="shared" si="37"/>
        <v>0</v>
      </c>
      <c r="K196" s="31">
        <f t="shared" si="37"/>
        <v>0</v>
      </c>
      <c r="L196" s="31">
        <f t="shared" si="37"/>
        <v>0</v>
      </c>
      <c r="M196" s="31">
        <f t="shared" si="37"/>
        <v>0</v>
      </c>
      <c r="N196" s="32">
        <f t="shared" si="37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</row>
    <row r="197" spans="1:19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</row>
    <row r="198" spans="1:19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</row>
    <row r="199" spans="1:19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</row>
    <row r="200" spans="1:19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</row>
    <row r="201" spans="1:19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</row>
    <row r="202" spans="1:19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</row>
    <row r="203" spans="1:19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</row>
    <row r="204" spans="1:19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</row>
    <row r="205" spans="1:19" ht="15.75" customHeight="1" hidden="1">
      <c r="A205" s="20" t="s">
        <v>149</v>
      </c>
      <c r="B205" s="21">
        <f>SUM(C205:N205)</f>
        <v>147</v>
      </c>
      <c r="C205" s="21">
        <f aca="true" t="shared" si="38" ref="C205:N205">C206+C209+C210+C211+C212</f>
        <v>0</v>
      </c>
      <c r="D205" s="21">
        <f t="shared" si="38"/>
        <v>0</v>
      </c>
      <c r="E205" s="21">
        <f t="shared" si="38"/>
        <v>0</v>
      </c>
      <c r="F205" s="30">
        <f t="shared" si="38"/>
        <v>50</v>
      </c>
      <c r="G205" s="31">
        <f t="shared" si="38"/>
        <v>25</v>
      </c>
      <c r="H205" s="31">
        <f t="shared" si="38"/>
        <v>35</v>
      </c>
      <c r="I205" s="31">
        <f t="shared" si="38"/>
        <v>0</v>
      </c>
      <c r="J205" s="31">
        <f t="shared" si="38"/>
        <v>0</v>
      </c>
      <c r="K205" s="31">
        <f t="shared" si="38"/>
        <v>0</v>
      </c>
      <c r="L205" s="31">
        <f t="shared" si="38"/>
        <v>0</v>
      </c>
      <c r="M205" s="31">
        <f t="shared" si="38"/>
        <v>37</v>
      </c>
      <c r="N205" s="31">
        <f t="shared" si="38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</row>
    <row r="206" spans="1:19" ht="15.75" customHeight="1" hidden="1">
      <c r="A206" s="33" t="s">
        <v>150</v>
      </c>
      <c r="B206" s="34">
        <f>SUM(C206:N206)</f>
        <v>0</v>
      </c>
      <c r="C206" s="34">
        <f aca="true" t="shared" si="39" ref="C206:N206">C207+C208</f>
        <v>0</v>
      </c>
      <c r="D206" s="34">
        <f t="shared" si="39"/>
        <v>0</v>
      </c>
      <c r="E206" s="34">
        <f t="shared" si="39"/>
        <v>0</v>
      </c>
      <c r="F206" s="35">
        <f t="shared" si="39"/>
        <v>0</v>
      </c>
      <c r="G206" s="36">
        <f t="shared" si="39"/>
        <v>0</v>
      </c>
      <c r="H206" s="36">
        <f t="shared" si="39"/>
        <v>0</v>
      </c>
      <c r="I206" s="36">
        <f t="shared" si="39"/>
        <v>0</v>
      </c>
      <c r="J206" s="36">
        <f t="shared" si="39"/>
        <v>0</v>
      </c>
      <c r="K206" s="36">
        <f t="shared" si="39"/>
        <v>0</v>
      </c>
      <c r="L206" s="36">
        <f t="shared" si="39"/>
        <v>0</v>
      </c>
      <c r="M206" s="36">
        <f t="shared" si="39"/>
        <v>0</v>
      </c>
      <c r="N206" s="37">
        <f t="shared" si="39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</row>
    <row r="207" spans="1:19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</row>
    <row r="208" spans="1:19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</row>
    <row r="209" spans="1:19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</row>
    <row r="210" spans="1:19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</row>
    <row r="211" spans="1:19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</row>
    <row r="212" spans="1:19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</row>
    <row r="213" spans="1:19" ht="15.75" customHeight="1" hidden="1">
      <c r="A213" s="20" t="s">
        <v>157</v>
      </c>
      <c r="B213" s="21">
        <f>SUM(C213:N213)</f>
        <v>0</v>
      </c>
      <c r="C213" s="21">
        <f aca="true" t="shared" si="40" ref="C213:N213">C214+C215+C216+C217+C218+C219</f>
        <v>0</v>
      </c>
      <c r="D213" s="21">
        <f t="shared" si="40"/>
        <v>0</v>
      </c>
      <c r="E213" s="21">
        <f t="shared" si="40"/>
        <v>0</v>
      </c>
      <c r="F213" s="30">
        <f t="shared" si="40"/>
        <v>0</v>
      </c>
      <c r="G213" s="31">
        <f t="shared" si="40"/>
        <v>0</v>
      </c>
      <c r="H213" s="31">
        <f t="shared" si="40"/>
        <v>0</v>
      </c>
      <c r="I213" s="31">
        <f t="shared" si="40"/>
        <v>0</v>
      </c>
      <c r="J213" s="31">
        <f t="shared" si="40"/>
        <v>0</v>
      </c>
      <c r="K213" s="31">
        <f t="shared" si="40"/>
        <v>0</v>
      </c>
      <c r="L213" s="31">
        <f t="shared" si="40"/>
        <v>0</v>
      </c>
      <c r="M213" s="31">
        <f t="shared" si="40"/>
        <v>0</v>
      </c>
      <c r="N213" s="32">
        <f t="shared" si="40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</row>
    <row r="214" spans="1:19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</row>
    <row r="215" spans="1:19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</row>
    <row r="216" spans="1:19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</row>
    <row r="217" spans="1:19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</row>
    <row r="218" spans="1:19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</row>
    <row r="219" spans="1:19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</row>
    <row r="220" spans="1:19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</row>
    <row r="221" spans="1:19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</row>
    <row r="222" spans="1:19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</row>
    <row r="223" spans="1:19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</row>
    <row r="224" spans="1:19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</row>
    <row r="225" spans="1:19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/>
      <c r="S225" s="18">
        <f>'[1]янв'!T226*2+'[1]март'!T226*4+'[1]июль'!T226*6</f>
        <v>53.3979999999999</v>
      </c>
    </row>
    <row r="226" spans="1:19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</row>
    <row r="227" spans="15:19" ht="15.75" customHeight="1" hidden="1">
      <c r="O227" s="18">
        <f>'[1]янв'!O228*2+'[1]март'!O228*4+'[1]июль'!O228*6</f>
        <v>0</v>
      </c>
      <c r="P227" s="56"/>
      <c r="Q227" s="56"/>
      <c r="R227" s="56"/>
      <c r="S227" s="56"/>
    </row>
    <row r="228" spans="15:16" ht="15.75" customHeight="1" hidden="1">
      <c r="O228" s="18">
        <f>'[1]янв'!O229*2+'[1]март'!O229*4+'[1]июль'!O229*6</f>
        <v>8799.562</v>
      </c>
      <c r="P228" s="56">
        <f>614.459-O228</f>
        <v>-8185.103</v>
      </c>
    </row>
    <row r="229" ht="15.75" customHeight="1" hidden="1">
      <c r="O229" s="18">
        <f>'[1]янв'!O230*2+'[1]март'!O230*4+'[1]июль'!O230*6</f>
        <v>2022.6480000000001</v>
      </c>
    </row>
    <row r="230" spans="15:16" ht="15.75" customHeight="1" hidden="1">
      <c r="O230" s="18">
        <f>'[1]янв'!O231*2+'[1]март'!O231*4+'[1]июль'!O231*6</f>
        <v>4299.968</v>
      </c>
      <c r="P230" s="1">
        <f>109842+8042</f>
        <v>117884</v>
      </c>
    </row>
    <row r="231" ht="15.75" customHeight="1" hidden="1">
      <c r="O231" s="18">
        <f>'[1]янв'!O232*2+'[1]март'!O232*4+'[1]июль'!O232*6</f>
        <v>0</v>
      </c>
    </row>
    <row r="232" ht="15.75" customHeight="1" hidden="1">
      <c r="O232" s="18">
        <f>'[1]янв'!O233*2+'[1]март'!O233*4+'[1]июль'!O233*6</f>
        <v>1368408</v>
      </c>
    </row>
    <row r="233" ht="15.75" customHeight="1" hidden="1">
      <c r="O233" s="18">
        <f>'[1]янв'!O234*2+'[1]март'!O234*4+'[1]июль'!O234*6</f>
        <v>971.3639999999999</v>
      </c>
    </row>
    <row r="234" ht="15.75" customHeight="1" hidden="1">
      <c r="O234" s="18">
        <f>'[1]янв'!O235*2+'[1]март'!O235*4+'[1]июль'!O235*6</f>
        <v>0</v>
      </c>
    </row>
    <row r="235" ht="15.75" customHeight="1" hidden="1">
      <c r="O235" s="18">
        <f>'[1]янв'!O236*2+'[1]март'!O236*4+'[1]июль'!O236*6</f>
        <v>0</v>
      </c>
    </row>
    <row r="236" spans="15:16" ht="15.75" customHeight="1" hidden="1">
      <c r="O236" s="18">
        <f>'[1]янв'!O237*2+'[1]март'!O237*4+'[1]июль'!O237*6</f>
        <v>8656.118</v>
      </c>
      <c r="P236" s="1" t="s">
        <v>164</v>
      </c>
    </row>
    <row r="237" spans="15:16" ht="15.75" customHeight="1" hidden="1">
      <c r="O237" s="18">
        <f>'[1]янв'!O238*2+'[1]март'!O238*4+'[1]июль'!O238*6</f>
        <v>1993.77</v>
      </c>
      <c r="P237" s="1" t="s">
        <v>165</v>
      </c>
    </row>
    <row r="238" spans="15:16" ht="15.75" customHeight="1" hidden="1">
      <c r="O238" s="18">
        <f>'[1]янв'!O239*2+'[1]март'!O239*4+'[1]июль'!O239*6</f>
        <v>4203.452</v>
      </c>
      <c r="P238" s="1" t="s">
        <v>166</v>
      </c>
    </row>
    <row r="239" ht="15.75" customHeight="1" hidden="1">
      <c r="O239" s="18">
        <f>'[1]янв'!O240*2+'[1]март'!O240*4+'[1]июль'!O240*6</f>
        <v>0</v>
      </c>
    </row>
    <row r="240" spans="15:19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/>
      <c r="S240" s="57"/>
    </row>
    <row r="241" spans="15:18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/>
    </row>
    <row r="242" ht="15.75" customHeight="1" hidden="1">
      <c r="O242" s="18">
        <f>'[1]янв'!O243*2+'[1]март'!O243*4+'[1]июль'!O243*6</f>
        <v>0</v>
      </c>
    </row>
    <row r="243" spans="15:16" ht="15.75" customHeight="1" hidden="1">
      <c r="O243" s="18">
        <f>'[1]янв'!O244*2+'[1]март'!O244*4+'[1]июль'!O244*6</f>
        <v>1691.694</v>
      </c>
      <c r="P243" s="1" t="s">
        <v>168</v>
      </c>
    </row>
    <row r="244" spans="15:16" ht="15.75" customHeight="1" hidden="1">
      <c r="O244" s="18">
        <f>'[1]янв'!O245*2+'[1]март'!O245*4+'[1]июль'!O245*6</f>
        <v>8826.486</v>
      </c>
      <c r="P244" s="56" t="s">
        <v>164</v>
      </c>
    </row>
    <row r="245" spans="15:16" ht="15.75" customHeight="1" hidden="1">
      <c r="O245" s="18">
        <f>'[1]янв'!O246*2+'[1]март'!O246*4+'[1]июль'!O246*6</f>
        <v>2022.6480000000001</v>
      </c>
      <c r="P245" s="1" t="s">
        <v>165</v>
      </c>
    </row>
    <row r="246" ht="15.75" customHeight="1" hidden="1">
      <c r="O246" s="18">
        <f>'[1]янв'!O247*2+'[1]март'!O247*4+'[1]июль'!O247*6</f>
        <v>6073.58</v>
      </c>
    </row>
    <row r="247" spans="15:16" ht="15.75" customHeight="1" hidden="1">
      <c r="O247" s="18">
        <f>'[1]янв'!O248*2+'[1]март'!O248*4+'[1]июль'!O248*6</f>
        <v>1431.432</v>
      </c>
      <c r="P247" s="56"/>
    </row>
    <row r="248" spans="15:16" ht="15.75" customHeight="1" hidden="1">
      <c r="O248" s="18">
        <f>'[1]янв'!O249*2+'[1]март'!O249*4+'[1]июль'!O249*6</f>
        <v>4379.674</v>
      </c>
      <c r="P248" s="1" t="s">
        <v>168</v>
      </c>
    </row>
    <row r="249" ht="15.75" customHeight="1" hidden="1">
      <c r="O249" s="18">
        <f>'[1]янв'!O250*2+'[1]март'!O250*4+'[1]июль'!O250*6</f>
        <v>8826.486</v>
      </c>
    </row>
    <row r="250" ht="15.75" customHeight="1" hidden="1">
      <c r="O250" s="18">
        <f>'[1]янв'!O251*2+'[1]март'!O251*4+'[1]июль'!O251*6</f>
        <v>2028.067508</v>
      </c>
    </row>
    <row r="251" ht="15.75" customHeight="1" hidden="1">
      <c r="O251" s="18">
        <f>'[1]янв'!O252*2+'[1]март'!O252*4+'[1]июль'!O252*6</f>
        <v>0</v>
      </c>
    </row>
    <row r="252" spans="15:16" ht="15.75" customHeight="1" hidden="1">
      <c r="O252" s="18">
        <f>'[1]янв'!O253*2+'[1]март'!O253*4+'[1]июль'!O253*6</f>
        <v>3430.666</v>
      </c>
      <c r="P252" s="56" t="s">
        <v>169</v>
      </c>
    </row>
    <row r="253" spans="15:16" ht="15.75" customHeight="1" hidden="1">
      <c r="O253" s="18">
        <f>'[1]янв'!O254*2+'[1]март'!O254*4+'[1]июль'!O254*6</f>
        <v>772.7860000000001</v>
      </c>
      <c r="P253" s="1" t="s">
        <v>170</v>
      </c>
    </row>
    <row r="254" ht="15.75" customHeight="1" hidden="1">
      <c r="O254" s="18">
        <f>'[1]янв'!O255*2+'[1]март'!O255*4+'[1]июль'!O255*6</f>
        <v>4203.452</v>
      </c>
    </row>
    <row r="255" ht="15.75" customHeight="1" hidden="1">
      <c r="O255" s="18">
        <f>'[1]янв'!O256*2+'[1]март'!O256*4+'[1]июль'!O256*6</f>
        <v>1700.328</v>
      </c>
    </row>
    <row r="256" ht="15.75" customHeight="1" hidden="1">
      <c r="O256" s="18">
        <f>'[1]янв'!O257*2+'[1]март'!O257*4+'[1]июль'!O257*6</f>
        <v>-2503.124</v>
      </c>
    </row>
    <row r="257" spans="15:19" ht="15.75" customHeight="1">
      <c r="O257" s="58"/>
      <c r="P257" s="56"/>
      <c r="Q257" s="56"/>
      <c r="R257" s="56"/>
      <c r="S257" s="56"/>
    </row>
    <row r="258" ht="15.75" customHeight="1" hidden="1">
      <c r="O258" s="56">
        <f>O82+O87+O92+O96+O129</f>
        <v>8799.562</v>
      </c>
    </row>
    <row r="259" ht="15.75" customHeight="1" hidden="1">
      <c r="O259" s="56">
        <f>O83+O88+O93+O97+O130</f>
        <v>2022.6480000000001</v>
      </c>
    </row>
    <row r="260" ht="15.75" customHeight="1" hidden="1"/>
    <row r="261" ht="15.75" customHeight="1" hidden="1">
      <c r="O261" s="56">
        <f>O81+O91+O125+O126</f>
        <v>3430.666</v>
      </c>
    </row>
    <row r="262" spans="15:19" ht="15.75" customHeight="1" hidden="1">
      <c r="O262" s="56">
        <f>O91+O125+O126</f>
        <v>3400.7780000000002</v>
      </c>
      <c r="P262" s="56"/>
      <c r="Q262" s="56"/>
      <c r="R262" s="56"/>
      <c r="S262" s="56"/>
    </row>
    <row r="263" ht="15.75" customHeight="1" hidden="1">
      <c r="O263" s="56">
        <f>O86</f>
        <v>772.7860000000001</v>
      </c>
    </row>
    <row r="264" ht="15.75" customHeight="1" hidden="1">
      <c r="O264" s="56">
        <f>O82+O87+O92+O96+O129</f>
        <v>8799.562</v>
      </c>
    </row>
    <row r="265" ht="15.75" customHeight="1" hidden="1">
      <c r="O265" s="56">
        <f>O83+O88+O93+O97+O130</f>
        <v>2022.6480000000001</v>
      </c>
    </row>
    <row r="266" ht="15.75" customHeight="1" hidden="1">
      <c r="O266" s="56">
        <f>O81+O86+O91+O125+O126</f>
        <v>4203.452</v>
      </c>
    </row>
    <row r="267" ht="15.75" customHeight="1" hidden="1"/>
    <row r="268" spans="1:18" ht="15.75" customHeight="1">
      <c r="A268" s="67" t="s">
        <v>177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68"/>
      <c r="P268" s="14"/>
      <c r="Q268" s="69"/>
      <c r="R268" s="69">
        <v>4.11</v>
      </c>
    </row>
    <row r="269" ht="15.75" customHeight="1">
      <c r="O269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2021-02-10T08:12:28Z</cp:lastPrinted>
  <dcterms:created xsi:type="dcterms:W3CDTF">2017-03-23T11:45:29Z</dcterms:created>
  <dcterms:modified xsi:type="dcterms:W3CDTF">2023-02-07T14:24:53Z</dcterms:modified>
  <cp:category/>
  <cp:version/>
  <cp:contentType/>
  <cp:contentStatus/>
</cp:coreProperties>
</file>