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<sst xmlns="http://schemas.openxmlformats.org/spreadsheetml/2006/main" count="253" uniqueCount="180">
  <si>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</si>
  <si>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</si>
  <si>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</si>
  <si>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</si>
  <si>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</si>
  <si>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</si>
  <si>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</si>
  <si>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</si>
  <si>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</si>
  <si>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</si>
  <si>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</si>
  <si>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</si>
  <si>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</si>
  <si>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</si>
  <si>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</si>
  <si>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</si>
  <si>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</si>
  <si>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</si>
  <si>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</si>
  <si>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</si>
  <si>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</si>
  <si>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</si>
  <si>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</si>
  <si>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</si>
  <si>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</si>
  <si>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</si>
  <si>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</si>
  <si>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</si>
  <si>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</si>
  <si>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</si>
  <si>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</si>
  <si>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</si>
  <si>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</si>
  <si>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</si>
  <si>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</si>
  <si>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</si>
  <si>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</si>
  <si>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</si>
  <si>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</si>
  <si>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</si>
  <si>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</si>
  <si>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</si>
  <si>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</si>
  <si>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</si>
  <si>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</si>
  <si>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</si>
  <si>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</si>
  <si>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</si>
  <si>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</si>
  <si>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</si>
  <si>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</si>
  <si>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</si>
  <si>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</si>
  <si>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</si>
  <si>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</si>
  <si>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</si>
  <si>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</si>
  <si>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</si>
  <si>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</si>
  <si>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</si>
  <si>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</si>
  <si>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</si>
  <si>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</si>
  <si>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</si>
  <si>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</si>
  <si>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</si>
  <si>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</si>
  <si>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</si>
  <si>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</si>
  <si>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</si>
  <si>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</si>
  <si>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</si>
  <si>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</si>
  <si>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</si>
  <si>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</si>
  <si>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</si>
  <si>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</si>
  <si>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</si>
  <si>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</si>
  <si>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</si>
  <si>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</si>
  <si>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</si>
  <si>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</si>
  <si>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</si>
  <si>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</si>
  <si>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</si>
  <si>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</si>
  <si>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</si>
  <si>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</si>
  <si>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</si>
  <si>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</si>
  <si>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</si>
  <si>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</si>
  <si>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</si>
  <si>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</si>
  <si>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</si>
  <si>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</si>
  <si>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</si>
  <si>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</si>
  <si>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</si>
  <si>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</si>
  <si>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</si>
  <si>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</si>
  <si>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</si>
  <si>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</si>
  <si>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</si>
  <si>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</si>
  <si>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</si>
  <si>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</si>
  <si>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</si>
  <si>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</si>
  <si>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</si>
  <si>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</si>
  <si>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</si>
  <si>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</si>
  <si>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</si>
  <si>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</si>
  <si>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</si>
  <si>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</si>
  <si>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</si>
  <si>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</si>
  <si>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</si>
  <si>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</si>
  <si>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</si>
  <si>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</si>
  <si>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</si>
  <si>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</si>
  <si>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</si>
  <si>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</si>
  <si>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</si>
  <si>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</si>
  <si>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</si>
  <si>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</si>
  <si>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</si>
  <si>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</si>
  <si>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</si>
  <si>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</si>
  <si>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</si>
  <si>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</si>
  <si>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</si>
  <si>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</si>
  <si>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</si>
  <si>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</si>
  <si>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</si>
  <si>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</si>
  <si>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</si>
  <si>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</si>
  <si>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</si>
  <si>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</si>
  <si>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</si>
  <si>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</si>
  <si>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</si>
  <si>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</si>
  <si>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</si>
  <si>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</si>
  <si>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</si>
  <si>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</si>
  <si>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</si>
  <si>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</si>
  <si>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</si>
  <si>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</si>
  <si>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</si>
  <si>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</si>
  <si>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</si>
  <si>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</si>
  <si>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</si>
  <si>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</si>
  <si>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</si>
  <si>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</si>
  <si>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</si>
  <si>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</si>
  <si>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</si>
  <si>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</si>
  <si>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</si>
  <si>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</si>
  <si>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</si>
  <si>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>руб./м2</t>
  </si>
  <si>
    <t xml:space="preserve">      Электроэнергия (ОДН) норматив, кВт/м2</t>
  </si>
  <si>
    <t>РРКЦ, банк</t>
  </si>
  <si>
    <t>Тариф на содержание жилья по МКД № 13 по ул. Чапаева с 01.07.2022.по 01.07.2023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</si>
</sst>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V3">
            <v>5778.82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view="pageBreakPreview" zoomScale="60" zoomScalePageLayoutView="0" workbookViewId="0" topLeftCell="A103">
      <pane xSplit="4020" topLeftCell="A1" activePane="topRight" state="split"/>
      <selection pane="topLeft" activeCell="A100" sqref="A100:IV100"/>
      <selection pane="topRight" activeCell="R267" sqref="R267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  <col min="21" max="21" width="8.7109375" style="0" customWidth="1"/>
  </cols>
  <sheetData>
    <row r="1" spans="1:19" ht="32.25" customHeight="1">
      <c r="A1" s="78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176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4">
        <f>'[2]ноябрь'!$V$3</f>
        <v>5778.82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9">
        <f>R80+R85+R90+R95+R101+R110+R111</f>
        <v>17.18826210489235</v>
      </c>
      <c r="S79" s="18">
        <f>S80+S85+S90+S95+S101+S110+S111+S115</f>
        <v>1367.936</v>
      </c>
      <c r="T79" s="75">
        <f>R79*$T$3*6/1000</f>
        <v>595.967236901964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0">
        <v>0.7271116038157363</v>
      </c>
      <c r="S80" s="18">
        <f>'[1]янв'!T80*2+'[1]март'!T80*4+'[1]июль'!T80*6</f>
        <v>169.022</v>
      </c>
      <c r="T80" s="75">
        <f aca="true" t="shared" si="19" ref="T80:T115">R80*$T$3*6/1000</f>
        <v>25.211082470174716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1">
        <v>0.3183924800000001</v>
      </c>
      <c r="S81" s="26">
        <f>'[1]янв'!T81*2+'[1]март'!T81*4+'[1]июль'!T81*6</f>
        <v>6.28</v>
      </c>
      <c r="T81" s="75">
        <f t="shared" si="19"/>
        <v>11.039596987641602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1">
        <v>0.05622655891492197</v>
      </c>
      <c r="S82" s="26">
        <f>'[1]янв'!T82*2+'[1]март'!T82*4+'[1]июль'!T82*6</f>
        <v>30.146</v>
      </c>
      <c r="T82" s="75">
        <f t="shared" si="19"/>
        <v>1.949538979132376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1">
        <v>0.011357764900814235</v>
      </c>
      <c r="S83" s="26">
        <f>'[1]янв'!T83*2+'[1]март'!T83*4+'[1]июль'!T83*6</f>
        <v>6.066</v>
      </c>
      <c r="T83" s="75">
        <f t="shared" si="19"/>
        <v>0.3938068737847399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1">
        <v>0.3411348</v>
      </c>
      <c r="S84" s="26">
        <f>'[1]янв'!T84*2+'[1]март'!T84*4+'[1]июль'!T84*6</f>
        <v>126.53</v>
      </c>
      <c r="T84" s="75">
        <f t="shared" si="19"/>
        <v>11.828139629616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0">
        <v>3.7799274811832424</v>
      </c>
      <c r="S85" s="18">
        <f>'[1]янв'!T85*2+'[1]март'!T85*4+'[1]июль'!T85*6</f>
        <v>140.35</v>
      </c>
      <c r="T85" s="75">
        <f t="shared" si="19"/>
        <v>131.06112316086805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2">
        <v>1.603381547119314</v>
      </c>
      <c r="S86" s="63">
        <f>'[1]янв'!T86*2+'[1]март'!T86*4+'[1]июль'!T86*6</f>
        <v>55.972</v>
      </c>
      <c r="T86" s="75">
        <f t="shared" si="19"/>
        <v>55.59392011274421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1">
        <v>1.018752843116443</v>
      </c>
      <c r="S87" s="18">
        <f>'[1]янв'!T87*2+'[1]март'!T87*4+'[1]июль'!T87*6</f>
        <v>50.245999999999995</v>
      </c>
      <c r="T87" s="75">
        <f t="shared" si="19"/>
        <v>35.323135829148974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1">
        <v>0.20578807430952145</v>
      </c>
      <c r="S88" s="18">
        <f>'[1]янв'!T88*2+'[1]март'!T88*4+'[1]июль'!T88*6</f>
        <v>10.102</v>
      </c>
      <c r="T88" s="75">
        <f t="shared" si="19"/>
        <v>7.135273437488093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1">
        <v>0.9520050166379641</v>
      </c>
      <c r="S89" s="18">
        <f>'[1]янв'!T89*2+'[1]март'!T89*4+'[1]июль'!T89*6</f>
        <v>24.03</v>
      </c>
      <c r="T89" s="75">
        <f t="shared" si="19"/>
        <v>33.0087937814868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0">
        <v>7.01157475794425</v>
      </c>
      <c r="S90" s="18">
        <f>'[1]янв'!T90*2+'[1]март'!T90*4+'[1]июль'!T90*6</f>
        <v>573.612</v>
      </c>
      <c r="T90" s="75">
        <f t="shared" si="19"/>
        <v>243.11177065622033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1">
        <v>0.9403524299815517</v>
      </c>
      <c r="S91" s="26">
        <f>'[1]янв'!T91*2+'[1]март'!T91*4+'[1]июль'!T91*6</f>
        <v>69.68</v>
      </c>
      <c r="T91" s="75">
        <f t="shared" si="19"/>
        <v>32.604764576555944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1">
        <v>4.889108591684641</v>
      </c>
      <c r="S92" s="26">
        <f>'[1]янв'!T92*2+'[1]март'!T92*4+'[1]июль'!T92*6</f>
        <v>362.262</v>
      </c>
      <c r="T92" s="75">
        <f t="shared" si="19"/>
        <v>169.51967107079423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1">
        <v>0.983455687419349</v>
      </c>
      <c r="S93" s="26">
        <f>'[1]янв'!T93*2+'[1]март'!T93*4+'[1]июль'!T93*6</f>
        <v>72.868</v>
      </c>
      <c r="T93" s="75">
        <f t="shared" si="19"/>
        <v>34.099280373436095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1">
        <v>0.19865804885870852</v>
      </c>
      <c r="S94" s="26">
        <f>'[1]янв'!T94*2+'[1]март'!T94*4+'[1]июль'!T94*6</f>
        <v>68.802</v>
      </c>
      <c r="T94" s="75">
        <f t="shared" si="19"/>
        <v>6.8880546354340915</v>
      </c>
      <c r="U94" s="76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0">
        <v>3.6813580334433835</v>
      </c>
      <c r="S95" s="18">
        <f>'[1]янв'!T96*2+'[1]март'!T96*4+'[1]июль'!T96*6</f>
        <v>272.534</v>
      </c>
      <c r="T95" s="75">
        <f t="shared" si="19"/>
        <v>127.64343258493976</v>
      </c>
      <c r="U95" s="76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1">
        <v>2.658826132029166</v>
      </c>
      <c r="S96" s="26">
        <f>'[1]янв'!T97*2+'[1]март'!T97*4+'[1]июль'!T97*6</f>
        <v>197.00799999999998</v>
      </c>
      <c r="T96" s="75">
        <f t="shared" si="19"/>
        <v>92.1892657697567</v>
      </c>
      <c r="U96" s="76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1">
        <v>0.5370828786698916</v>
      </c>
      <c r="S97" s="26">
        <f>'[1]янв'!T98*2+'[1]март'!T98*4+'[1]июль'!T98*6</f>
        <v>39.58</v>
      </c>
      <c r="T97" s="75">
        <f t="shared" si="19"/>
        <v>18.622231685490856</v>
      </c>
      <c r="U97" s="76"/>
    </row>
    <row r="98" spans="1:21" ht="51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1">
        <v>0.17196050211404695</v>
      </c>
      <c r="S98" s="26">
        <f>'[1]янв'!T99*2+'[1]март'!T99*4+'[1]июль'!T99*6</f>
        <v>12.733999999999998</v>
      </c>
      <c r="T98" s="75">
        <f t="shared" si="19"/>
        <v>5.962372732960181</v>
      </c>
      <c r="U98" s="76"/>
    </row>
    <row r="99" spans="1:21" ht="51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1">
        <v>0.17150797447690475</v>
      </c>
      <c r="S99" s="26">
        <f>'[1]янв'!T100*2+'[1]март'!T100*4+'[1]июль'!T100*6</f>
        <v>12.687999999999999</v>
      </c>
      <c r="T99" s="75">
        <f t="shared" si="19"/>
        <v>5.946682278399759</v>
      </c>
      <c r="U99" s="76"/>
    </row>
    <row r="100" spans="1:21" ht="70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1">
        <v>0.14198054615337433</v>
      </c>
      <c r="S100" s="26">
        <f>'[1]янв'!T101*2+'[1]март'!T101*4+'[1]июль'!T101*6</f>
        <v>10.524000000000001</v>
      </c>
      <c r="T100" s="75">
        <f t="shared" si="19"/>
        <v>4.922880118332256</v>
      </c>
      <c r="U100" s="76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0">
        <v>1.0324830203571862</v>
      </c>
      <c r="S101" s="18">
        <f>'[1]янв'!T102*2+'[1]март'!T102*4+'[1]июль'!T102*6</f>
        <v>76.61599999999999</v>
      </c>
      <c r="T101" s="75">
        <f t="shared" si="19"/>
        <v>35.79920116620308</v>
      </c>
      <c r="U101" s="76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1">
        <v>0.4208507025422729</v>
      </c>
      <c r="S102" s="26">
        <f>'[1]янв'!T103*2+'[1]март'!T103*4+'[1]июль'!T103*6</f>
        <v>23.412</v>
      </c>
      <c r="T102" s="75">
        <f t="shared" si="19"/>
        <v>14.592122741192027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1">
        <v>0.3242693942487117</v>
      </c>
      <c r="S103" s="26">
        <f>'[1]янв'!T105*2+'[1]март'!T105*4+'[1]июль'!T105*6</f>
        <v>31.118000000000002</v>
      </c>
      <c r="T103" s="75">
        <f t="shared" si="19"/>
        <v>11.243366765234041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1">
        <v>0.04457397225850956</v>
      </c>
      <c r="S104" s="26">
        <f>'[1]янв'!T106*2+'[1]март'!T106*4+'[1]июль'!T106*6</f>
        <v>2.4800000000000004</v>
      </c>
      <c r="T104" s="75">
        <f t="shared" si="19"/>
        <v>1.5455097742015211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1">
        <v>0.03699413433637722</v>
      </c>
      <c r="S105" s="26">
        <f>'[1]янв'!T107*2+'[1]март'!T107*4+'[1]июль'!T107*6</f>
        <v>2.058</v>
      </c>
      <c r="T105" s="75">
        <f t="shared" si="19"/>
        <v>1.2826946603144607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1">
        <v>0.0074728151359482</v>
      </c>
      <c r="S106" s="26">
        <f>'[1]янв'!T108*2+'[1]март'!T108*4+'[1]июль'!T108*6</f>
        <v>0.422</v>
      </c>
      <c r="T106" s="75">
        <f t="shared" si="19"/>
        <v>0.259104321383521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1">
        <v>0.005995991192134533</v>
      </c>
      <c r="S107" s="26">
        <f>'[1]янв'!T109*2+'[1]март'!T109*4+'[1]июль'!T109*6</f>
        <v>0.33</v>
      </c>
      <c r="T107" s="75">
        <f t="shared" si="19"/>
        <v>0.2078985229255853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1">
        <v>0.05373765691063969</v>
      </c>
      <c r="S108" s="26">
        <f>'[1]янв'!T110*2+'[1]март'!T110*4+'[1]июль'!T110*6</f>
        <v>2.98</v>
      </c>
      <c r="T108" s="75">
        <f t="shared" si="19"/>
        <v>1.863241479050057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1">
        <v>0.1830553032049179</v>
      </c>
      <c r="S109" s="26"/>
      <c r="T109" s="75">
        <f t="shared" si="19"/>
        <v>6.347061883599861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0">
        <v>0.17259500016463689</v>
      </c>
      <c r="S110" s="18">
        <f>'[1]янв'!T111*2+'[1]март'!T111*4+'[1]июль'!T111*6</f>
        <v>15.406</v>
      </c>
      <c r="T110" s="75">
        <f t="shared" si="19"/>
        <v>5.984372633108442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0">
        <v>0.7832122079839126</v>
      </c>
      <c r="S111" s="18">
        <f>'[1]янв'!T112*2+'[1]март'!T112*4+'[1]июль'!T112*6</f>
        <v>43.566</v>
      </c>
      <c r="T111" s="75">
        <f t="shared" si="19"/>
        <v>27.15625423044956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1">
        <v>0.35512106324736414</v>
      </c>
      <c r="S112" s="26">
        <f>'[1]янв'!T113*2+'[1]март'!T113*4+'[1]июль'!T113*6</f>
        <v>26.388</v>
      </c>
      <c r="T112" s="75">
        <f t="shared" si="19"/>
        <v>12.313084216290795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1">
        <v>0.4243577917301252</v>
      </c>
      <c r="S113" s="26">
        <f>'[1]янв'!T114*2+'[1]март'!T114*4+'[1]июль'!T114*6</f>
        <v>16.896</v>
      </c>
      <c r="T113" s="75">
        <f t="shared" si="19"/>
        <v>14.71372376403529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0.003733353006423389</v>
      </c>
      <c r="S114" s="26">
        <f>'[1]янв'!T115*2+'[1]март'!T115*4+'[1]июль'!T115*6</f>
        <v>0.28200000000000003</v>
      </c>
      <c r="T114" s="75">
        <f t="shared" si="19"/>
        <v>0.12944625012347766</v>
      </c>
      <c r="U114" s="76"/>
    </row>
    <row r="115" spans="1:21" s="48" customFormat="1" ht="15.75" customHeight="1">
      <c r="A115" s="49" t="s">
        <v>177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7">
        <v>0.41072</v>
      </c>
      <c r="S115" s="18">
        <f>'[1]янв'!T116*2+'[1]март'!T116*4+'[1]июль'!T116*6</f>
        <v>76.83</v>
      </c>
      <c r="T115" s="75">
        <f t="shared" si="19"/>
        <v>14.240861702399998</v>
      </c>
      <c r="U115" s="76"/>
    </row>
    <row r="116" spans="1:21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  <c r="T116" s="75">
        <f aca="true" t="shared" si="25" ref="T116:T147">R116*T41*6/1000</f>
        <v>0</v>
      </c>
      <c r="U116" s="76"/>
    </row>
    <row r="117" spans="1:21" ht="15.75" customHeight="1" hidden="1">
      <c r="A117" s="33" t="s">
        <v>104</v>
      </c>
      <c r="B117" s="34">
        <f>SUM(C117:N117)</f>
        <v>0</v>
      </c>
      <c r="C117" s="34">
        <f aca="true" t="shared" si="26" ref="C117:N117">C118+C119+C120</f>
        <v>0</v>
      </c>
      <c r="D117" s="34">
        <f t="shared" si="26"/>
        <v>0</v>
      </c>
      <c r="E117" s="34">
        <f t="shared" si="26"/>
        <v>0</v>
      </c>
      <c r="F117" s="35">
        <f t="shared" si="26"/>
        <v>0</v>
      </c>
      <c r="G117" s="36">
        <f t="shared" si="26"/>
        <v>0</v>
      </c>
      <c r="H117" s="36">
        <f t="shared" si="26"/>
        <v>0</v>
      </c>
      <c r="I117" s="36">
        <f t="shared" si="26"/>
        <v>0</v>
      </c>
      <c r="J117" s="36">
        <f t="shared" si="26"/>
        <v>0</v>
      </c>
      <c r="K117" s="36">
        <f t="shared" si="26"/>
        <v>0</v>
      </c>
      <c r="L117" s="36">
        <f t="shared" si="26"/>
        <v>0</v>
      </c>
      <c r="M117" s="36">
        <f t="shared" si="26"/>
        <v>0</v>
      </c>
      <c r="N117" s="37">
        <f t="shared" si="26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  <c r="T117" s="75">
        <f t="shared" si="25"/>
        <v>0</v>
      </c>
      <c r="U117" s="76"/>
    </row>
    <row r="118" spans="1:21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  <c r="T118" s="75">
        <f t="shared" si="25"/>
        <v>0</v>
      </c>
      <c r="U118" s="76"/>
    </row>
    <row r="119" spans="1:21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  <c r="T119" s="75">
        <f t="shared" si="25"/>
        <v>0</v>
      </c>
      <c r="U119" s="76"/>
    </row>
    <row r="120" spans="1:21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  <c r="T120" s="75">
        <f t="shared" si="25"/>
        <v>0</v>
      </c>
      <c r="U120" s="76"/>
    </row>
    <row r="121" spans="1:21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  <c r="T121" s="75">
        <f t="shared" si="25"/>
        <v>0</v>
      </c>
      <c r="U121" s="76"/>
    </row>
    <row r="122" spans="1:21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  <c r="T122" s="75">
        <f t="shared" si="25"/>
        <v>0</v>
      </c>
      <c r="U122" s="76"/>
    </row>
    <row r="123" spans="1:21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  <c r="T123" s="75">
        <f t="shared" si="25"/>
        <v>0</v>
      </c>
      <c r="U123" s="76"/>
    </row>
    <row r="124" spans="1:21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  <c r="T124" s="75">
        <f t="shared" si="25"/>
        <v>0</v>
      </c>
      <c r="U124" s="76"/>
    </row>
    <row r="125" spans="1:21" ht="15.75" customHeight="1" hidden="1">
      <c r="A125" s="20" t="s">
        <v>110</v>
      </c>
      <c r="B125" s="21">
        <f aca="true" t="shared" si="27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8" ref="F125:N125">F126+F127+F128+F129+F130+F131+F132+F133+F134</f>
        <v>132.95600000000002</v>
      </c>
      <c r="G125" s="31">
        <f t="shared" si="28"/>
        <v>132.95600000000002</v>
      </c>
      <c r="H125" s="31">
        <f t="shared" si="28"/>
        <v>132.95600000000002</v>
      </c>
      <c r="I125" s="31">
        <f t="shared" si="28"/>
        <v>140.95600000000002</v>
      </c>
      <c r="J125" s="31">
        <f t="shared" si="28"/>
        <v>140.95600000000002</v>
      </c>
      <c r="K125" s="31">
        <f t="shared" si="28"/>
        <v>140.95600000000002</v>
      </c>
      <c r="L125" s="31">
        <f t="shared" si="28"/>
        <v>140.95600000000002</v>
      </c>
      <c r="M125" s="31">
        <f t="shared" si="28"/>
        <v>140.95600000000002</v>
      </c>
      <c r="N125" s="31">
        <f t="shared" si="28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  <c r="T125" s="75">
        <f t="shared" si="25"/>
        <v>0</v>
      </c>
      <c r="U125" s="76"/>
    </row>
    <row r="126" spans="1:21" ht="15.75" customHeight="1" hidden="1">
      <c r="A126" s="22" t="s">
        <v>111</v>
      </c>
      <c r="B126" s="3">
        <f t="shared" si="27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  <c r="T126" s="75">
        <f t="shared" si="25"/>
        <v>0</v>
      </c>
      <c r="U126" s="76"/>
    </row>
    <row r="127" spans="1:21" ht="15.75" customHeight="1" hidden="1">
      <c r="A127" s="22" t="s">
        <v>112</v>
      </c>
      <c r="B127" s="3">
        <f t="shared" si="27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  <c r="T127" s="75">
        <f t="shared" si="25"/>
        <v>0</v>
      </c>
      <c r="U127" s="76"/>
    </row>
    <row r="128" spans="1:21" ht="15.75" customHeight="1" hidden="1">
      <c r="A128" s="22" t="s">
        <v>113</v>
      </c>
      <c r="B128" s="3">
        <f t="shared" si="27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  <c r="T128" s="75">
        <f t="shared" si="25"/>
        <v>0</v>
      </c>
      <c r="U128" s="76"/>
    </row>
    <row r="129" spans="1:21" ht="15.75" customHeight="1" hidden="1">
      <c r="A129" s="22" t="s">
        <v>114</v>
      </c>
      <c r="B129" s="3">
        <f t="shared" si="27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  <c r="T129" s="75">
        <f t="shared" si="25"/>
        <v>0</v>
      </c>
      <c r="U129" s="76"/>
    </row>
    <row r="130" spans="1:21" ht="15.75" customHeight="1" hidden="1">
      <c r="A130" s="22" t="s">
        <v>115</v>
      </c>
      <c r="B130" s="3">
        <f t="shared" si="27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  <c r="T130" s="75">
        <f t="shared" si="25"/>
        <v>0</v>
      </c>
      <c r="U130" s="76"/>
    </row>
    <row r="131" spans="1:21" ht="15.75" customHeight="1" hidden="1">
      <c r="A131" s="22" t="s">
        <v>116</v>
      </c>
      <c r="B131" s="3">
        <f t="shared" si="27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  <c r="T131" s="75">
        <f t="shared" si="25"/>
        <v>0</v>
      </c>
      <c r="U131" s="76"/>
    </row>
    <row r="132" spans="1:21" ht="15.75" customHeight="1" hidden="1">
      <c r="A132" s="22" t="s">
        <v>117</v>
      </c>
      <c r="B132" s="3">
        <f t="shared" si="27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  <c r="T132" s="75">
        <f t="shared" si="25"/>
        <v>0</v>
      </c>
      <c r="U132" s="76"/>
    </row>
    <row r="133" spans="1:21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  <c r="T133" s="75">
        <f t="shared" si="25"/>
        <v>0</v>
      </c>
      <c r="U133" s="76"/>
    </row>
    <row r="134" spans="1:21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  <c r="T134" s="75">
        <f t="shared" si="25"/>
        <v>0</v>
      </c>
      <c r="U134" s="76"/>
    </row>
    <row r="135" spans="1:21" ht="15.75" customHeight="1" hidden="1">
      <c r="A135" s="20" t="s">
        <v>120</v>
      </c>
      <c r="B135" s="21">
        <f>SUM(C135:N135)</f>
        <v>0</v>
      </c>
      <c r="C135" s="21">
        <f aca="true" t="shared" si="29" ref="C135:N135">C136+C141+C146+C147+C148+C149+C150+C151+C152+C153+C154+C155</f>
        <v>0</v>
      </c>
      <c r="D135" s="21">
        <f t="shared" si="29"/>
        <v>0</v>
      </c>
      <c r="E135" s="21">
        <f t="shared" si="29"/>
        <v>0</v>
      </c>
      <c r="F135" s="30">
        <f t="shared" si="29"/>
        <v>0</v>
      </c>
      <c r="G135" s="31">
        <f t="shared" si="29"/>
        <v>0</v>
      </c>
      <c r="H135" s="31">
        <f t="shared" si="29"/>
        <v>0</v>
      </c>
      <c r="I135" s="31">
        <f t="shared" si="29"/>
        <v>0</v>
      </c>
      <c r="J135" s="31">
        <f t="shared" si="29"/>
        <v>0</v>
      </c>
      <c r="K135" s="31">
        <f t="shared" si="29"/>
        <v>0</v>
      </c>
      <c r="L135" s="31">
        <f t="shared" si="29"/>
        <v>0</v>
      </c>
      <c r="M135" s="31">
        <f t="shared" si="29"/>
        <v>0</v>
      </c>
      <c r="N135" s="32">
        <f t="shared" si="29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  <c r="T135" s="75">
        <f t="shared" si="25"/>
        <v>0</v>
      </c>
      <c r="U135" s="76"/>
    </row>
    <row r="136" spans="1:21" ht="15.75" customHeight="1" hidden="1">
      <c r="A136" s="33" t="s">
        <v>121</v>
      </c>
      <c r="B136" s="34">
        <f>SUM(C136:N136)</f>
        <v>0</v>
      </c>
      <c r="C136" s="34">
        <f aca="true" t="shared" si="30" ref="C136:N136">C137+C138+C139+C140</f>
        <v>0</v>
      </c>
      <c r="D136" s="34">
        <f t="shared" si="30"/>
        <v>0</v>
      </c>
      <c r="E136" s="34">
        <f t="shared" si="30"/>
        <v>0</v>
      </c>
      <c r="F136" s="35">
        <f t="shared" si="30"/>
        <v>0</v>
      </c>
      <c r="G136" s="36">
        <f t="shared" si="30"/>
        <v>0</v>
      </c>
      <c r="H136" s="36">
        <f t="shared" si="30"/>
        <v>0</v>
      </c>
      <c r="I136" s="36">
        <f t="shared" si="30"/>
        <v>0</v>
      </c>
      <c r="J136" s="36">
        <f t="shared" si="30"/>
        <v>0</v>
      </c>
      <c r="K136" s="36">
        <f t="shared" si="30"/>
        <v>0</v>
      </c>
      <c r="L136" s="36">
        <f t="shared" si="30"/>
        <v>0</v>
      </c>
      <c r="M136" s="36">
        <f t="shared" si="30"/>
        <v>0</v>
      </c>
      <c r="N136" s="37">
        <f t="shared" si="30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  <c r="T136" s="75">
        <f t="shared" si="25"/>
        <v>0</v>
      </c>
      <c r="U136" s="76"/>
    </row>
    <row r="137" spans="1:21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  <c r="T137" s="75">
        <f t="shared" si="25"/>
        <v>0</v>
      </c>
      <c r="U137" s="76"/>
    </row>
    <row r="138" spans="1:21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  <c r="T138" s="75">
        <f t="shared" si="25"/>
        <v>0</v>
      </c>
      <c r="U138" s="76"/>
    </row>
    <row r="139" spans="1:21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  <c r="T139" s="75">
        <f t="shared" si="25"/>
        <v>0</v>
      </c>
      <c r="U139" s="76"/>
    </row>
    <row r="140" spans="1:21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  <c r="T140" s="75">
        <f t="shared" si="25"/>
        <v>0</v>
      </c>
      <c r="U140" s="76"/>
    </row>
    <row r="141" spans="1:21" ht="15.75" customHeight="1" hidden="1">
      <c r="A141" s="33" t="s">
        <v>123</v>
      </c>
      <c r="B141" s="34">
        <f>SUM(C141:N141)</f>
        <v>0</v>
      </c>
      <c r="C141" s="34">
        <f aca="true" t="shared" si="31" ref="C141:N141">C142+C143+C144+C145</f>
        <v>0</v>
      </c>
      <c r="D141" s="34">
        <f t="shared" si="31"/>
        <v>0</v>
      </c>
      <c r="E141" s="34">
        <f t="shared" si="31"/>
        <v>0</v>
      </c>
      <c r="F141" s="35">
        <f t="shared" si="31"/>
        <v>0</v>
      </c>
      <c r="G141" s="36">
        <f t="shared" si="31"/>
        <v>0</v>
      </c>
      <c r="H141" s="36">
        <f t="shared" si="31"/>
        <v>0</v>
      </c>
      <c r="I141" s="36">
        <f t="shared" si="31"/>
        <v>0</v>
      </c>
      <c r="J141" s="36">
        <f t="shared" si="31"/>
        <v>0</v>
      </c>
      <c r="K141" s="36">
        <f t="shared" si="31"/>
        <v>0</v>
      </c>
      <c r="L141" s="36">
        <f t="shared" si="31"/>
        <v>0</v>
      </c>
      <c r="M141" s="36">
        <f t="shared" si="31"/>
        <v>0</v>
      </c>
      <c r="N141" s="37">
        <f t="shared" si="31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  <c r="T141" s="75">
        <f t="shared" si="25"/>
        <v>0</v>
      </c>
      <c r="U141" s="76"/>
    </row>
    <row r="142" spans="1:21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  <c r="T142" s="75">
        <f t="shared" si="25"/>
        <v>0</v>
      </c>
      <c r="U142" s="76"/>
    </row>
    <row r="143" spans="1:21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  <c r="T143" s="75">
        <f t="shared" si="25"/>
        <v>0</v>
      </c>
      <c r="U143" s="76"/>
    </row>
    <row r="144" spans="1:21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  <c r="T144" s="75">
        <f t="shared" si="25"/>
        <v>0</v>
      </c>
      <c r="U144" s="76"/>
    </row>
    <row r="145" spans="1:21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  <c r="T145" s="75">
        <f t="shared" si="25"/>
        <v>0</v>
      </c>
      <c r="U145" s="76"/>
    </row>
    <row r="146" spans="1:21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  <c r="T146" s="75">
        <f t="shared" si="25"/>
        <v>0</v>
      </c>
      <c r="U146" s="76"/>
    </row>
    <row r="147" spans="1:21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  <c r="T147" s="75">
        <f t="shared" si="25"/>
        <v>0</v>
      </c>
      <c r="U147" s="76"/>
    </row>
    <row r="148" spans="1:21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  <c r="T148" s="75">
        <f aca="true" t="shared" si="32" ref="T148:T177">R148*T73*6/1000</f>
        <v>0</v>
      </c>
      <c r="U148" s="76"/>
    </row>
    <row r="149" spans="1:21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  <c r="T149" s="75">
        <f t="shared" si="32"/>
        <v>0</v>
      </c>
      <c r="U149" s="76"/>
    </row>
    <row r="150" spans="1:21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  <c r="T150" s="75">
        <f t="shared" si="32"/>
        <v>0</v>
      </c>
      <c r="U150" s="76"/>
    </row>
    <row r="151" spans="1:21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  <c r="T151" s="75">
        <f t="shared" si="32"/>
        <v>0</v>
      </c>
      <c r="U151" s="76"/>
    </row>
    <row r="152" spans="1:21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  <c r="T152" s="75">
        <f t="shared" si="32"/>
        <v>0</v>
      </c>
      <c r="U152" s="76"/>
    </row>
    <row r="153" spans="1:21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  <c r="T153" s="75">
        <f t="shared" si="32"/>
        <v>0</v>
      </c>
      <c r="U153" s="76"/>
    </row>
    <row r="154" spans="1:21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  <c r="T154" s="75">
        <f t="shared" si="32"/>
        <v>0</v>
      </c>
      <c r="U154" s="76"/>
    </row>
    <row r="155" spans="1:21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  <c r="T155" s="75">
        <f t="shared" si="32"/>
        <v>0</v>
      </c>
      <c r="U155" s="76"/>
    </row>
    <row r="156" spans="1:21" ht="15.75" customHeight="1" hidden="1">
      <c r="A156" s="20" t="s">
        <v>136</v>
      </c>
      <c r="B156" s="21">
        <f>SUM(C156:N156)</f>
        <v>0</v>
      </c>
      <c r="C156" s="21">
        <f aca="true" t="shared" si="33" ref="C156:N156">C157+C162+C167+C168+C169+C170+C171+C172+C173+C174+C175</f>
        <v>0</v>
      </c>
      <c r="D156" s="21">
        <f t="shared" si="33"/>
        <v>0</v>
      </c>
      <c r="E156" s="21">
        <f t="shared" si="33"/>
        <v>0</v>
      </c>
      <c r="F156" s="30">
        <f t="shared" si="33"/>
        <v>0</v>
      </c>
      <c r="G156" s="31">
        <f t="shared" si="33"/>
        <v>0</v>
      </c>
      <c r="H156" s="31">
        <f t="shared" si="33"/>
        <v>0</v>
      </c>
      <c r="I156" s="31">
        <f t="shared" si="33"/>
        <v>0</v>
      </c>
      <c r="J156" s="31">
        <f t="shared" si="33"/>
        <v>0</v>
      </c>
      <c r="K156" s="31">
        <f t="shared" si="33"/>
        <v>0</v>
      </c>
      <c r="L156" s="31">
        <f t="shared" si="33"/>
        <v>0</v>
      </c>
      <c r="M156" s="31">
        <f t="shared" si="33"/>
        <v>0</v>
      </c>
      <c r="N156" s="32">
        <f t="shared" si="33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  <c r="T156" s="75">
        <f t="shared" si="32"/>
        <v>0</v>
      </c>
      <c r="U156" s="76"/>
    </row>
    <row r="157" spans="1:21" ht="15.75" customHeight="1" hidden="1">
      <c r="A157" s="33" t="s">
        <v>121</v>
      </c>
      <c r="B157" s="34">
        <f>SUM(C157:N157)</f>
        <v>0</v>
      </c>
      <c r="C157" s="34">
        <f aca="true" t="shared" si="34" ref="C157:N157">C158+C159+C160+C161</f>
        <v>0</v>
      </c>
      <c r="D157" s="34">
        <f t="shared" si="34"/>
        <v>0</v>
      </c>
      <c r="E157" s="34">
        <f t="shared" si="34"/>
        <v>0</v>
      </c>
      <c r="F157" s="35">
        <f t="shared" si="34"/>
        <v>0</v>
      </c>
      <c r="G157" s="36">
        <f t="shared" si="34"/>
        <v>0</v>
      </c>
      <c r="H157" s="36">
        <f t="shared" si="34"/>
        <v>0</v>
      </c>
      <c r="I157" s="36">
        <f t="shared" si="34"/>
        <v>0</v>
      </c>
      <c r="J157" s="36">
        <f t="shared" si="34"/>
        <v>0</v>
      </c>
      <c r="K157" s="36">
        <f t="shared" si="34"/>
        <v>0</v>
      </c>
      <c r="L157" s="36">
        <f t="shared" si="34"/>
        <v>0</v>
      </c>
      <c r="M157" s="36">
        <f t="shared" si="34"/>
        <v>0</v>
      </c>
      <c r="N157" s="37">
        <f t="shared" si="34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  <c r="T157" s="75">
        <f t="shared" si="32"/>
        <v>0</v>
      </c>
      <c r="U157" s="76"/>
    </row>
    <row r="158" spans="1:21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  <c r="T158" s="75">
        <f t="shared" si="32"/>
        <v>0</v>
      </c>
      <c r="U158" s="76"/>
    </row>
    <row r="159" spans="1:21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  <c r="T159" s="75">
        <f t="shared" si="32"/>
        <v>0</v>
      </c>
      <c r="U159" s="76"/>
    </row>
    <row r="160" spans="1:21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  <c r="T160" s="75">
        <f t="shared" si="32"/>
        <v>0</v>
      </c>
      <c r="U160" s="76"/>
    </row>
    <row r="161" spans="1:21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  <c r="T161" s="75">
        <f t="shared" si="32"/>
        <v>0</v>
      </c>
      <c r="U161" s="76"/>
    </row>
    <row r="162" spans="1:21" ht="15.75" customHeight="1" hidden="1">
      <c r="A162" s="33" t="s">
        <v>123</v>
      </c>
      <c r="B162" s="34">
        <f>SUM(C162:N162)</f>
        <v>0</v>
      </c>
      <c r="C162" s="34">
        <f aca="true" t="shared" si="35" ref="C162:N162">C163+C164+C165+C166</f>
        <v>0</v>
      </c>
      <c r="D162" s="34">
        <f t="shared" si="35"/>
        <v>0</v>
      </c>
      <c r="E162" s="34">
        <f t="shared" si="35"/>
        <v>0</v>
      </c>
      <c r="F162" s="35">
        <f t="shared" si="35"/>
        <v>0</v>
      </c>
      <c r="G162" s="36">
        <f t="shared" si="35"/>
        <v>0</v>
      </c>
      <c r="H162" s="36">
        <f t="shared" si="35"/>
        <v>0</v>
      </c>
      <c r="I162" s="36">
        <f t="shared" si="35"/>
        <v>0</v>
      </c>
      <c r="J162" s="36">
        <f t="shared" si="35"/>
        <v>0</v>
      </c>
      <c r="K162" s="36">
        <f t="shared" si="35"/>
        <v>0</v>
      </c>
      <c r="L162" s="36">
        <f t="shared" si="35"/>
        <v>0</v>
      </c>
      <c r="M162" s="36">
        <f t="shared" si="35"/>
        <v>0</v>
      </c>
      <c r="N162" s="37">
        <f t="shared" si="35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  <c r="T162" s="75">
        <f t="shared" si="32"/>
        <v>0</v>
      </c>
      <c r="U162" s="76"/>
    </row>
    <row r="163" spans="1:21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  <c r="T163" s="75">
        <f t="shared" si="32"/>
        <v>0</v>
      </c>
      <c r="U163" s="76"/>
    </row>
    <row r="164" spans="1:21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  <c r="T164" s="75">
        <f t="shared" si="32"/>
        <v>0</v>
      </c>
      <c r="U164" s="76"/>
    </row>
    <row r="165" spans="1:21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  <c r="T165" s="75">
        <f t="shared" si="32"/>
        <v>0</v>
      </c>
      <c r="U165" s="76"/>
    </row>
    <row r="166" spans="1:21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  <c r="T166" s="75">
        <f t="shared" si="32"/>
        <v>0</v>
      </c>
      <c r="U166" s="76"/>
    </row>
    <row r="167" spans="1:21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  <c r="T167" s="75">
        <f t="shared" si="32"/>
        <v>0</v>
      </c>
      <c r="U167" s="76"/>
    </row>
    <row r="168" spans="1:21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  <c r="T168" s="75">
        <f t="shared" si="32"/>
        <v>0</v>
      </c>
      <c r="U168" s="76"/>
    </row>
    <row r="169" spans="1:21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  <c r="T169" s="75">
        <f t="shared" si="32"/>
        <v>0</v>
      </c>
      <c r="U169" s="76"/>
    </row>
    <row r="170" spans="1:21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  <c r="T170" s="75">
        <f t="shared" si="32"/>
        <v>0</v>
      </c>
      <c r="U170" s="76"/>
    </row>
    <row r="171" spans="1:21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  <c r="T171" s="75">
        <f t="shared" si="32"/>
        <v>0</v>
      </c>
      <c r="U171" s="76"/>
    </row>
    <row r="172" spans="1:21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  <c r="T172" s="75">
        <f t="shared" si="32"/>
        <v>0</v>
      </c>
      <c r="U172" s="76"/>
    </row>
    <row r="173" spans="1:21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  <c r="T173" s="75">
        <f t="shared" si="32"/>
        <v>0</v>
      </c>
      <c r="U173" s="76"/>
    </row>
    <row r="174" spans="1:21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  <c r="T174" s="75">
        <f t="shared" si="32"/>
        <v>0</v>
      </c>
      <c r="U174" s="76"/>
    </row>
    <row r="175" spans="1:21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  <c r="T175" s="75">
        <f t="shared" si="32"/>
        <v>0</v>
      </c>
      <c r="U175" s="76"/>
    </row>
    <row r="176" spans="1:21" ht="15.75" customHeight="1" hidden="1">
      <c r="A176" s="20" t="s">
        <v>144</v>
      </c>
      <c r="B176" s="21">
        <f>SUM(C176:N176)</f>
        <v>0</v>
      </c>
      <c r="C176" s="21">
        <f aca="true" t="shared" si="36" ref="C176:N176">C177+C182+C187+C188+C189+C190+C191+C192+C193+C194+C195</f>
        <v>0</v>
      </c>
      <c r="D176" s="21">
        <f t="shared" si="36"/>
        <v>0</v>
      </c>
      <c r="E176" s="21">
        <f t="shared" si="36"/>
        <v>0</v>
      </c>
      <c r="F176" s="30">
        <f t="shared" si="36"/>
        <v>0</v>
      </c>
      <c r="G176" s="31">
        <f t="shared" si="36"/>
        <v>0</v>
      </c>
      <c r="H176" s="31">
        <f t="shared" si="36"/>
        <v>0</v>
      </c>
      <c r="I176" s="31">
        <f t="shared" si="36"/>
        <v>0</v>
      </c>
      <c r="J176" s="31">
        <f t="shared" si="36"/>
        <v>0</v>
      </c>
      <c r="K176" s="31">
        <f t="shared" si="36"/>
        <v>0</v>
      </c>
      <c r="L176" s="31">
        <f t="shared" si="36"/>
        <v>0</v>
      </c>
      <c r="M176" s="31">
        <f t="shared" si="36"/>
        <v>0</v>
      </c>
      <c r="N176" s="32">
        <f t="shared" si="36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  <c r="T176" s="75">
        <f t="shared" si="32"/>
        <v>0</v>
      </c>
      <c r="U176" s="76"/>
    </row>
    <row r="177" spans="1:21" ht="15.75" customHeight="1" hidden="1">
      <c r="A177" s="33" t="s">
        <v>121</v>
      </c>
      <c r="B177" s="34">
        <f>SUM(C177:N177)</f>
        <v>0</v>
      </c>
      <c r="C177" s="34">
        <f aca="true" t="shared" si="37" ref="C177:N177">C178+C179+C180+C181</f>
        <v>0</v>
      </c>
      <c r="D177" s="34">
        <f t="shared" si="37"/>
        <v>0</v>
      </c>
      <c r="E177" s="34">
        <f t="shared" si="37"/>
        <v>0</v>
      </c>
      <c r="F177" s="35">
        <f t="shared" si="37"/>
        <v>0</v>
      </c>
      <c r="G177" s="36">
        <f t="shared" si="37"/>
        <v>0</v>
      </c>
      <c r="H177" s="36">
        <f t="shared" si="37"/>
        <v>0</v>
      </c>
      <c r="I177" s="36">
        <f t="shared" si="37"/>
        <v>0</v>
      </c>
      <c r="J177" s="36">
        <f t="shared" si="37"/>
        <v>0</v>
      </c>
      <c r="K177" s="36">
        <f t="shared" si="37"/>
        <v>0</v>
      </c>
      <c r="L177" s="36">
        <f t="shared" si="37"/>
        <v>0</v>
      </c>
      <c r="M177" s="36">
        <f t="shared" si="37"/>
        <v>0</v>
      </c>
      <c r="N177" s="37">
        <f t="shared" si="37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  <c r="T177" s="75">
        <f t="shared" si="32"/>
        <v>0</v>
      </c>
      <c r="U177" s="76"/>
    </row>
    <row r="178" spans="1:21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  <c r="T178" s="75" t="e">
        <f>R178*#REF!*6/1000</f>
        <v>#REF!</v>
      </c>
      <c r="U178" s="76"/>
    </row>
    <row r="179" spans="1:21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  <c r="T179" s="75">
        <f aca="true" t="shared" si="38" ref="T179:T206">R179*T103*6/1000</f>
        <v>0</v>
      </c>
      <c r="U179" s="76"/>
    </row>
    <row r="180" spans="1:21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  <c r="T180" s="75">
        <f t="shared" si="38"/>
        <v>0</v>
      </c>
      <c r="U180" s="76"/>
    </row>
    <row r="181" spans="1:21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  <c r="T181" s="75">
        <f t="shared" si="38"/>
        <v>0</v>
      </c>
      <c r="U181" s="76"/>
    </row>
    <row r="182" spans="1:21" ht="15.75" customHeight="1" hidden="1">
      <c r="A182" s="33" t="s">
        <v>123</v>
      </c>
      <c r="B182" s="34">
        <f>SUM(C182:N182)</f>
        <v>0</v>
      </c>
      <c r="C182" s="34">
        <f aca="true" t="shared" si="39" ref="C182:N182">C183+C184+C185+C186</f>
        <v>0</v>
      </c>
      <c r="D182" s="34">
        <f t="shared" si="39"/>
        <v>0</v>
      </c>
      <c r="E182" s="34">
        <f t="shared" si="39"/>
        <v>0</v>
      </c>
      <c r="F182" s="35">
        <f t="shared" si="39"/>
        <v>0</v>
      </c>
      <c r="G182" s="36">
        <f t="shared" si="39"/>
        <v>0</v>
      </c>
      <c r="H182" s="36">
        <f t="shared" si="39"/>
        <v>0</v>
      </c>
      <c r="I182" s="36">
        <f t="shared" si="39"/>
        <v>0</v>
      </c>
      <c r="J182" s="36">
        <f t="shared" si="39"/>
        <v>0</v>
      </c>
      <c r="K182" s="36">
        <f t="shared" si="39"/>
        <v>0</v>
      </c>
      <c r="L182" s="36">
        <f t="shared" si="39"/>
        <v>0</v>
      </c>
      <c r="M182" s="36">
        <f t="shared" si="39"/>
        <v>0</v>
      </c>
      <c r="N182" s="37">
        <f t="shared" si="39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  <c r="T182" s="75">
        <f t="shared" si="38"/>
        <v>0</v>
      </c>
      <c r="U182" s="76"/>
    </row>
    <row r="183" spans="1:21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  <c r="T183" s="75">
        <f t="shared" si="38"/>
        <v>0</v>
      </c>
      <c r="U183" s="76"/>
    </row>
    <row r="184" spans="1:21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  <c r="T184" s="75">
        <f t="shared" si="38"/>
        <v>0</v>
      </c>
      <c r="U184" s="76"/>
    </row>
    <row r="185" spans="1:21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  <c r="T185" s="75">
        <f t="shared" si="38"/>
        <v>0</v>
      </c>
      <c r="U185" s="76"/>
    </row>
    <row r="186" spans="1:21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  <c r="T186" s="75">
        <f t="shared" si="38"/>
        <v>0</v>
      </c>
      <c r="U186" s="76"/>
    </row>
    <row r="187" spans="1:21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  <c r="T187" s="75">
        <f t="shared" si="38"/>
        <v>0</v>
      </c>
      <c r="U187" s="76"/>
    </row>
    <row r="188" spans="1:21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  <c r="T188" s="75">
        <f t="shared" si="38"/>
        <v>0</v>
      </c>
      <c r="U188" s="76"/>
    </row>
    <row r="189" spans="1:21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  <c r="T189" s="75">
        <f t="shared" si="38"/>
        <v>0</v>
      </c>
      <c r="U189" s="76"/>
    </row>
    <row r="190" spans="1:21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  <c r="T190" s="75">
        <f t="shared" si="38"/>
        <v>0</v>
      </c>
      <c r="U190" s="76"/>
    </row>
    <row r="191" spans="1:21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  <c r="T191" s="75">
        <f t="shared" si="38"/>
        <v>0</v>
      </c>
      <c r="U191" s="76"/>
    </row>
    <row r="192" spans="1:21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  <c r="T192" s="75">
        <f t="shared" si="38"/>
        <v>0</v>
      </c>
      <c r="U192" s="76"/>
    </row>
    <row r="193" spans="1:21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  <c r="T193" s="75">
        <f t="shared" si="38"/>
        <v>0</v>
      </c>
      <c r="U193" s="76"/>
    </row>
    <row r="194" spans="1:21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  <c r="T194" s="75">
        <f t="shared" si="38"/>
        <v>0</v>
      </c>
      <c r="U194" s="76"/>
    </row>
    <row r="195" spans="1:21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  <c r="T195" s="75">
        <f t="shared" si="38"/>
        <v>0</v>
      </c>
      <c r="U195" s="76"/>
    </row>
    <row r="196" spans="1:21" ht="15.75" customHeight="1" hidden="1">
      <c r="A196" s="20" t="s">
        <v>147</v>
      </c>
      <c r="B196" s="21">
        <f>SUM(C196:N196)</f>
        <v>0</v>
      </c>
      <c r="C196" s="21">
        <f aca="true" t="shared" si="40" ref="C196:N196">C197+C198+C199+C200+C201+C202+C203+C204</f>
        <v>0</v>
      </c>
      <c r="D196" s="21">
        <f t="shared" si="40"/>
        <v>0</v>
      </c>
      <c r="E196" s="21">
        <f t="shared" si="40"/>
        <v>0</v>
      </c>
      <c r="F196" s="30">
        <f t="shared" si="40"/>
        <v>0</v>
      </c>
      <c r="G196" s="31">
        <f t="shared" si="40"/>
        <v>0</v>
      </c>
      <c r="H196" s="31">
        <f t="shared" si="40"/>
        <v>0</v>
      </c>
      <c r="I196" s="31">
        <f t="shared" si="40"/>
        <v>0</v>
      </c>
      <c r="J196" s="31">
        <f t="shared" si="40"/>
        <v>0</v>
      </c>
      <c r="K196" s="31">
        <f t="shared" si="40"/>
        <v>0</v>
      </c>
      <c r="L196" s="31">
        <f t="shared" si="40"/>
        <v>0</v>
      </c>
      <c r="M196" s="31">
        <f t="shared" si="40"/>
        <v>0</v>
      </c>
      <c r="N196" s="32">
        <f t="shared" si="40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  <c r="T196" s="75">
        <f t="shared" si="38"/>
        <v>0</v>
      </c>
      <c r="U196" s="76"/>
    </row>
    <row r="197" spans="1:21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  <c r="T197" s="75">
        <f t="shared" si="38"/>
        <v>0</v>
      </c>
      <c r="U197" s="76"/>
    </row>
    <row r="198" spans="1:21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  <c r="T198" s="75">
        <f t="shared" si="38"/>
        <v>0</v>
      </c>
      <c r="U198" s="76"/>
    </row>
    <row r="199" spans="1:21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  <c r="T199" s="75">
        <f t="shared" si="38"/>
        <v>0</v>
      </c>
      <c r="U199" s="76"/>
    </row>
    <row r="200" spans="1:21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  <c r="T200" s="75">
        <f t="shared" si="38"/>
        <v>0</v>
      </c>
      <c r="U200" s="76"/>
    </row>
    <row r="201" spans="1:21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  <c r="T201" s="75">
        <f t="shared" si="38"/>
        <v>0</v>
      </c>
      <c r="U201" s="76"/>
    </row>
    <row r="202" spans="1:21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  <c r="T202" s="75">
        <f t="shared" si="38"/>
        <v>0</v>
      </c>
      <c r="U202" s="76"/>
    </row>
    <row r="203" spans="1:21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  <c r="T203" s="75">
        <f t="shared" si="38"/>
        <v>0</v>
      </c>
      <c r="U203" s="76"/>
    </row>
    <row r="204" spans="1:21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  <c r="T204" s="75">
        <f t="shared" si="38"/>
        <v>0</v>
      </c>
      <c r="U204" s="76"/>
    </row>
    <row r="205" spans="1:21" ht="15.75" customHeight="1" hidden="1">
      <c r="A205" s="20" t="s">
        <v>149</v>
      </c>
      <c r="B205" s="21">
        <f>SUM(C205:N205)</f>
        <v>147</v>
      </c>
      <c r="C205" s="21">
        <f aca="true" t="shared" si="41" ref="C205:N205">C206+C209+C210+C211+C212</f>
        <v>0</v>
      </c>
      <c r="D205" s="21">
        <f t="shared" si="41"/>
        <v>0</v>
      </c>
      <c r="E205" s="21">
        <f t="shared" si="41"/>
        <v>0</v>
      </c>
      <c r="F205" s="30">
        <f t="shared" si="41"/>
        <v>50</v>
      </c>
      <c r="G205" s="31">
        <f t="shared" si="41"/>
        <v>25</v>
      </c>
      <c r="H205" s="31">
        <f t="shared" si="41"/>
        <v>35</v>
      </c>
      <c r="I205" s="31">
        <f t="shared" si="41"/>
        <v>0</v>
      </c>
      <c r="J205" s="31">
        <f t="shared" si="41"/>
        <v>0</v>
      </c>
      <c r="K205" s="31">
        <f t="shared" si="41"/>
        <v>0</v>
      </c>
      <c r="L205" s="31">
        <f t="shared" si="41"/>
        <v>0</v>
      </c>
      <c r="M205" s="31">
        <f t="shared" si="41"/>
        <v>37</v>
      </c>
      <c r="N205" s="31">
        <f t="shared" si="41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  <c r="T205" s="75">
        <f t="shared" si="38"/>
        <v>0</v>
      </c>
      <c r="U205" s="76"/>
    </row>
    <row r="206" spans="1:21" ht="15.75" customHeight="1" hidden="1">
      <c r="A206" s="33" t="s">
        <v>150</v>
      </c>
      <c r="B206" s="34">
        <f>SUM(C206:N206)</f>
        <v>0</v>
      </c>
      <c r="C206" s="34">
        <f aca="true" t="shared" si="42" ref="C206:N206">C207+C208</f>
        <v>0</v>
      </c>
      <c r="D206" s="34">
        <f t="shared" si="42"/>
        <v>0</v>
      </c>
      <c r="E206" s="34">
        <f t="shared" si="42"/>
        <v>0</v>
      </c>
      <c r="F206" s="35">
        <f t="shared" si="42"/>
        <v>0</v>
      </c>
      <c r="G206" s="36">
        <f t="shared" si="42"/>
        <v>0</v>
      </c>
      <c r="H206" s="36">
        <f t="shared" si="42"/>
        <v>0</v>
      </c>
      <c r="I206" s="36">
        <f t="shared" si="42"/>
        <v>0</v>
      </c>
      <c r="J206" s="36">
        <f t="shared" si="42"/>
        <v>0</v>
      </c>
      <c r="K206" s="36">
        <f t="shared" si="42"/>
        <v>0</v>
      </c>
      <c r="L206" s="36">
        <f t="shared" si="42"/>
        <v>0</v>
      </c>
      <c r="M206" s="36">
        <f t="shared" si="42"/>
        <v>0</v>
      </c>
      <c r="N206" s="37">
        <f t="shared" si="42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  <c r="T206" s="75">
        <f t="shared" si="38"/>
        <v>0</v>
      </c>
      <c r="U206" s="76"/>
    </row>
    <row r="207" spans="1:21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  <c r="T207" s="75">
        <f aca="true" t="shared" si="43" ref="T207:T256">R207*T131*6/1000</f>
        <v>0</v>
      </c>
      <c r="U207" s="76"/>
    </row>
    <row r="208" spans="1:21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  <c r="T208" s="75">
        <f t="shared" si="43"/>
        <v>0</v>
      </c>
      <c r="U208" s="76"/>
    </row>
    <row r="209" spans="1:21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  <c r="T209" s="75">
        <f t="shared" si="43"/>
        <v>0</v>
      </c>
      <c r="U209" s="76"/>
    </row>
    <row r="210" spans="1:21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  <c r="T210" s="75">
        <f t="shared" si="43"/>
        <v>0</v>
      </c>
      <c r="U210" s="76"/>
    </row>
    <row r="211" spans="1:21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  <c r="T211" s="75">
        <f t="shared" si="43"/>
        <v>0</v>
      </c>
      <c r="U211" s="76"/>
    </row>
    <row r="212" spans="1:21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  <c r="T212" s="75">
        <f t="shared" si="43"/>
        <v>0</v>
      </c>
      <c r="U212" s="76"/>
    </row>
    <row r="213" spans="1:21" ht="15.75" customHeight="1" hidden="1">
      <c r="A213" s="20" t="s">
        <v>157</v>
      </c>
      <c r="B213" s="21">
        <f>SUM(C213:N213)</f>
        <v>0</v>
      </c>
      <c r="C213" s="21">
        <f aca="true" t="shared" si="44" ref="C213:N213">C214+C215+C216+C217+C218+C219</f>
        <v>0</v>
      </c>
      <c r="D213" s="21">
        <f t="shared" si="44"/>
        <v>0</v>
      </c>
      <c r="E213" s="21">
        <f t="shared" si="44"/>
        <v>0</v>
      </c>
      <c r="F213" s="30">
        <f t="shared" si="44"/>
        <v>0</v>
      </c>
      <c r="G213" s="31">
        <f t="shared" si="44"/>
        <v>0</v>
      </c>
      <c r="H213" s="31">
        <f t="shared" si="44"/>
        <v>0</v>
      </c>
      <c r="I213" s="31">
        <f t="shared" si="44"/>
        <v>0</v>
      </c>
      <c r="J213" s="31">
        <f t="shared" si="44"/>
        <v>0</v>
      </c>
      <c r="K213" s="31">
        <f t="shared" si="44"/>
        <v>0</v>
      </c>
      <c r="L213" s="31">
        <f t="shared" si="44"/>
        <v>0</v>
      </c>
      <c r="M213" s="31">
        <f t="shared" si="44"/>
        <v>0</v>
      </c>
      <c r="N213" s="32">
        <f t="shared" si="44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  <c r="T213" s="75">
        <f t="shared" si="43"/>
        <v>0</v>
      </c>
      <c r="U213" s="76"/>
    </row>
    <row r="214" spans="1:21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  <c r="T214" s="75">
        <f t="shared" si="43"/>
        <v>0</v>
      </c>
      <c r="U214" s="76"/>
    </row>
    <row r="215" spans="1:21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  <c r="T215" s="75">
        <f t="shared" si="43"/>
        <v>0</v>
      </c>
      <c r="U215" s="76"/>
    </row>
    <row r="216" spans="1:21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  <c r="T216" s="75">
        <f t="shared" si="43"/>
        <v>0</v>
      </c>
      <c r="U216" s="76"/>
    </row>
    <row r="217" spans="1:21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  <c r="T217" s="75">
        <f t="shared" si="43"/>
        <v>0</v>
      </c>
      <c r="U217" s="76"/>
    </row>
    <row r="218" spans="1:21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  <c r="T218" s="75">
        <f t="shared" si="43"/>
        <v>0</v>
      </c>
      <c r="U218" s="76"/>
    </row>
    <row r="219" spans="1:21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  <c r="T219" s="75">
        <f t="shared" si="43"/>
        <v>0</v>
      </c>
      <c r="U219" s="76"/>
    </row>
    <row r="220" spans="1:21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  <c r="T220" s="75">
        <f t="shared" si="43"/>
        <v>0</v>
      </c>
      <c r="U220" s="76"/>
    </row>
    <row r="221" spans="1:21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  <c r="T221" s="75">
        <f t="shared" si="43"/>
        <v>0</v>
      </c>
      <c r="U221" s="76"/>
    </row>
    <row r="222" spans="1:21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  <c r="T222" s="75">
        <f t="shared" si="43"/>
        <v>0</v>
      </c>
      <c r="U222" s="76"/>
    </row>
    <row r="223" spans="1:21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  <c r="T223" s="75">
        <f t="shared" si="43"/>
        <v>0</v>
      </c>
      <c r="U223" s="76"/>
    </row>
    <row r="224" spans="1:21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  <c r="T224" s="75">
        <f t="shared" si="43"/>
        <v>0</v>
      </c>
      <c r="U224" s="76"/>
    </row>
    <row r="225" spans="1:21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  <c r="T225" s="75">
        <f t="shared" si="43"/>
        <v>0</v>
      </c>
      <c r="U225" s="76"/>
    </row>
    <row r="226" spans="1:21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  <c r="T226" s="75">
        <f t="shared" si="43"/>
        <v>0</v>
      </c>
      <c r="U226" s="76"/>
    </row>
    <row r="227" spans="15:21" ht="15.75" customHeight="1" hidden="1">
      <c r="O227" s="18">
        <f>'[1]янв'!O228*2+'[1]март'!O228*4+'[1]июль'!O228*6</f>
        <v>0</v>
      </c>
      <c r="P227" s="56"/>
      <c r="Q227" s="56"/>
      <c r="R227" s="56">
        <v>0</v>
      </c>
      <c r="S227" s="56"/>
      <c r="T227" s="75">
        <f t="shared" si="43"/>
        <v>0</v>
      </c>
      <c r="U227" s="76"/>
    </row>
    <row r="228" spans="15:21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R228" s="1">
        <v>0</v>
      </c>
      <c r="T228" s="75">
        <f t="shared" si="43"/>
        <v>0</v>
      </c>
      <c r="U228" s="76"/>
    </row>
    <row r="229" spans="15:21" ht="15.75" customHeight="1" hidden="1">
      <c r="O229" s="18">
        <f>'[1]янв'!O230*2+'[1]март'!O230*4+'[1]июль'!O230*6</f>
        <v>2022.6480000000001</v>
      </c>
      <c r="R229" s="1">
        <v>0</v>
      </c>
      <c r="T229" s="75">
        <f t="shared" si="43"/>
        <v>0</v>
      </c>
      <c r="U229" s="76"/>
    </row>
    <row r="230" spans="15:21" ht="15.75" customHeight="1" hidden="1"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  <c r="T230" s="75">
        <f t="shared" si="43"/>
        <v>0</v>
      </c>
      <c r="U230" s="76"/>
    </row>
    <row r="231" spans="15:21" ht="15.75" customHeight="1" hidden="1">
      <c r="O231" s="18">
        <f>'[1]янв'!O232*2+'[1]март'!O232*4+'[1]июль'!O232*6</f>
        <v>0</v>
      </c>
      <c r="R231" s="1">
        <v>0</v>
      </c>
      <c r="T231" s="75">
        <f t="shared" si="43"/>
        <v>0</v>
      </c>
      <c r="U231" s="76"/>
    </row>
    <row r="232" spans="15:21" ht="15.75" customHeight="1" hidden="1">
      <c r="O232" s="18">
        <f>'[1]янв'!O233*2+'[1]март'!O233*4+'[1]июль'!O233*6</f>
        <v>1368408</v>
      </c>
      <c r="R232" s="1">
        <v>0</v>
      </c>
      <c r="T232" s="75">
        <f t="shared" si="43"/>
        <v>0</v>
      </c>
      <c r="U232" s="76"/>
    </row>
    <row r="233" spans="15:21" ht="15.75" customHeight="1" hidden="1">
      <c r="O233" s="18">
        <f>'[1]янв'!O234*2+'[1]март'!O234*4+'[1]июль'!O234*6</f>
        <v>971.3639999999999</v>
      </c>
      <c r="R233" s="1">
        <v>0</v>
      </c>
      <c r="T233" s="75">
        <f t="shared" si="43"/>
        <v>0</v>
      </c>
      <c r="U233" s="76"/>
    </row>
    <row r="234" spans="15:21" ht="15.75" customHeight="1" hidden="1">
      <c r="O234" s="18">
        <f>'[1]янв'!O235*2+'[1]март'!O235*4+'[1]июль'!O235*6</f>
        <v>0</v>
      </c>
      <c r="R234" s="1">
        <v>0</v>
      </c>
      <c r="T234" s="75">
        <f t="shared" si="43"/>
        <v>0</v>
      </c>
      <c r="U234" s="76"/>
    </row>
    <row r="235" spans="15:21" ht="15.75" customHeight="1" hidden="1">
      <c r="O235" s="18">
        <f>'[1]янв'!O236*2+'[1]март'!O236*4+'[1]июль'!O236*6</f>
        <v>0</v>
      </c>
      <c r="R235" s="1">
        <v>0</v>
      </c>
      <c r="T235" s="75">
        <f t="shared" si="43"/>
        <v>0</v>
      </c>
      <c r="U235" s="76"/>
    </row>
    <row r="236" spans="15:21" ht="15.75" customHeight="1" hidden="1">
      <c r="O236" s="18">
        <f>'[1]янв'!O237*2+'[1]март'!O237*4+'[1]июль'!O237*6</f>
        <v>8656.118</v>
      </c>
      <c r="P236" s="1" t="s">
        <v>164</v>
      </c>
      <c r="R236" s="1">
        <v>0</v>
      </c>
      <c r="T236" s="75">
        <f t="shared" si="43"/>
        <v>0</v>
      </c>
      <c r="U236" s="76"/>
    </row>
    <row r="237" spans="15:21" ht="15.75" customHeight="1" hidden="1">
      <c r="O237" s="18">
        <f>'[1]янв'!O238*2+'[1]март'!O238*4+'[1]июль'!O238*6</f>
        <v>1993.77</v>
      </c>
      <c r="P237" s="1" t="s">
        <v>165</v>
      </c>
      <c r="R237" s="1">
        <v>0</v>
      </c>
      <c r="T237" s="75">
        <f t="shared" si="43"/>
        <v>0</v>
      </c>
      <c r="U237" s="76"/>
    </row>
    <row r="238" spans="15:21" ht="15.75" customHeight="1" hidden="1">
      <c r="O238" s="18">
        <f>'[1]янв'!O239*2+'[1]март'!O239*4+'[1]июль'!O239*6</f>
        <v>4203.452</v>
      </c>
      <c r="P238" s="1" t="s">
        <v>166</v>
      </c>
      <c r="R238" s="1">
        <v>0</v>
      </c>
      <c r="T238" s="75">
        <f t="shared" si="43"/>
        <v>0</v>
      </c>
      <c r="U238" s="76"/>
    </row>
    <row r="239" spans="15:21" ht="15.75" customHeight="1" hidden="1">
      <c r="O239" s="18">
        <f>'[1]янв'!O240*2+'[1]март'!O240*4+'[1]июль'!O240*6</f>
        <v>0</v>
      </c>
      <c r="R239" s="1">
        <v>0</v>
      </c>
      <c r="T239" s="75">
        <f t="shared" si="43"/>
        <v>0</v>
      </c>
      <c r="U239" s="76"/>
    </row>
    <row r="240" spans="15:21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>
        <v>0</v>
      </c>
      <c r="S240" s="57"/>
      <c r="T240" s="75">
        <f t="shared" si="43"/>
        <v>0</v>
      </c>
      <c r="U240" s="76"/>
    </row>
    <row r="241" spans="15:21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>
        <v>0</v>
      </c>
      <c r="T241" s="75">
        <f t="shared" si="43"/>
        <v>0</v>
      </c>
      <c r="U241" s="76"/>
    </row>
    <row r="242" spans="15:21" ht="15.75" customHeight="1" hidden="1">
      <c r="O242" s="18">
        <f>'[1]янв'!O243*2+'[1]март'!O243*4+'[1]июль'!O243*6</f>
        <v>0</v>
      </c>
      <c r="R242" s="1">
        <v>0</v>
      </c>
      <c r="T242" s="75">
        <f t="shared" si="43"/>
        <v>0</v>
      </c>
      <c r="U242" s="76"/>
    </row>
    <row r="243" spans="15:21" ht="15.75" customHeight="1" hidden="1">
      <c r="O243" s="18">
        <f>'[1]янв'!O244*2+'[1]март'!O244*4+'[1]июль'!O244*6</f>
        <v>1691.694</v>
      </c>
      <c r="P243" s="1" t="s">
        <v>168</v>
      </c>
      <c r="R243" s="1">
        <v>0</v>
      </c>
      <c r="T243" s="75">
        <f t="shared" si="43"/>
        <v>0</v>
      </c>
      <c r="U243" s="76"/>
    </row>
    <row r="244" spans="15:21" ht="15.75" customHeight="1" hidden="1">
      <c r="O244" s="18">
        <f>'[1]янв'!O245*2+'[1]март'!O245*4+'[1]июль'!O245*6</f>
        <v>8826.486</v>
      </c>
      <c r="P244" s="56" t="s">
        <v>164</v>
      </c>
      <c r="R244" s="1">
        <v>0</v>
      </c>
      <c r="T244" s="75">
        <f t="shared" si="43"/>
        <v>0</v>
      </c>
      <c r="U244" s="76"/>
    </row>
    <row r="245" spans="15:21" ht="15.75" customHeight="1" hidden="1">
      <c r="O245" s="18">
        <f>'[1]янв'!O246*2+'[1]март'!O246*4+'[1]июль'!O246*6</f>
        <v>2022.6480000000001</v>
      </c>
      <c r="P245" s="1" t="s">
        <v>165</v>
      </c>
      <c r="R245" s="1">
        <v>0</v>
      </c>
      <c r="T245" s="75">
        <f t="shared" si="43"/>
        <v>0</v>
      </c>
      <c r="U245" s="76"/>
    </row>
    <row r="246" spans="15:21" ht="15.75" customHeight="1" hidden="1">
      <c r="O246" s="18">
        <f>'[1]янв'!O247*2+'[1]март'!O247*4+'[1]июль'!O247*6</f>
        <v>6073.58</v>
      </c>
      <c r="R246" s="1">
        <v>0</v>
      </c>
      <c r="T246" s="75">
        <f t="shared" si="43"/>
        <v>0</v>
      </c>
      <c r="U246" s="76"/>
    </row>
    <row r="247" spans="15:21" ht="15.75" customHeight="1" hidden="1">
      <c r="O247" s="18">
        <f>'[1]янв'!O248*2+'[1]март'!O248*4+'[1]июль'!O248*6</f>
        <v>1431.432</v>
      </c>
      <c r="P247" s="56"/>
      <c r="R247" s="1">
        <v>0</v>
      </c>
      <c r="T247" s="75">
        <f t="shared" si="43"/>
        <v>0</v>
      </c>
      <c r="U247" s="76"/>
    </row>
    <row r="248" spans="15:21" ht="15.75" customHeight="1" hidden="1">
      <c r="O248" s="18">
        <f>'[1]янв'!O249*2+'[1]март'!O249*4+'[1]июль'!O249*6</f>
        <v>4379.674</v>
      </c>
      <c r="P248" s="1" t="s">
        <v>168</v>
      </c>
      <c r="R248" s="1">
        <v>0</v>
      </c>
      <c r="T248" s="75">
        <f t="shared" si="43"/>
        <v>0</v>
      </c>
      <c r="U248" s="76"/>
    </row>
    <row r="249" spans="15:21" ht="15.75" customHeight="1" hidden="1">
      <c r="O249" s="18">
        <f>'[1]янв'!O250*2+'[1]март'!O250*4+'[1]июль'!O250*6</f>
        <v>8826.486</v>
      </c>
      <c r="R249" s="1">
        <v>0</v>
      </c>
      <c r="T249" s="75">
        <f t="shared" si="43"/>
        <v>0</v>
      </c>
      <c r="U249" s="76"/>
    </row>
    <row r="250" spans="15:21" ht="15.75" customHeight="1" hidden="1">
      <c r="O250" s="18">
        <f>'[1]янв'!O251*2+'[1]март'!O251*4+'[1]июль'!O251*6</f>
        <v>2028.067508</v>
      </c>
      <c r="R250" s="1">
        <v>0</v>
      </c>
      <c r="T250" s="75">
        <f t="shared" si="43"/>
        <v>0</v>
      </c>
      <c r="U250" s="76"/>
    </row>
    <row r="251" spans="15:21" ht="15.75" customHeight="1" hidden="1">
      <c r="O251" s="18">
        <f>'[1]янв'!O252*2+'[1]март'!O252*4+'[1]июль'!O252*6</f>
        <v>0</v>
      </c>
      <c r="R251" s="1">
        <v>0</v>
      </c>
      <c r="T251" s="75">
        <f t="shared" si="43"/>
        <v>0</v>
      </c>
      <c r="U251" s="76"/>
    </row>
    <row r="252" spans="15:21" ht="15.75" customHeight="1" hidden="1">
      <c r="O252" s="18">
        <f>'[1]янв'!O253*2+'[1]март'!O253*4+'[1]июль'!O253*6</f>
        <v>3430.666</v>
      </c>
      <c r="P252" s="56" t="s">
        <v>169</v>
      </c>
      <c r="R252" s="1">
        <v>0</v>
      </c>
      <c r="T252" s="75">
        <f t="shared" si="43"/>
        <v>0</v>
      </c>
      <c r="U252" s="76"/>
    </row>
    <row r="253" spans="15:21" ht="15.75" customHeight="1" hidden="1">
      <c r="O253" s="18">
        <f>'[1]янв'!O254*2+'[1]март'!O254*4+'[1]июль'!O254*6</f>
        <v>772.7860000000001</v>
      </c>
      <c r="P253" s="1" t="s">
        <v>170</v>
      </c>
      <c r="R253" s="1">
        <v>0</v>
      </c>
      <c r="T253" s="75">
        <f t="shared" si="43"/>
        <v>0</v>
      </c>
      <c r="U253" s="76"/>
    </row>
    <row r="254" spans="15:21" ht="15.75" customHeight="1" hidden="1">
      <c r="O254" s="18">
        <f>'[1]янв'!O255*2+'[1]март'!O255*4+'[1]июль'!O255*6</f>
        <v>4203.452</v>
      </c>
      <c r="R254" s="1">
        <v>0</v>
      </c>
      <c r="T254" s="75" t="e">
        <f t="shared" si="43"/>
        <v>#REF!</v>
      </c>
      <c r="U254" s="76"/>
    </row>
    <row r="255" spans="15:21" ht="15.75" customHeight="1" hidden="1">
      <c r="O255" s="18">
        <f>'[1]янв'!O256*2+'[1]март'!O256*4+'[1]июль'!O256*6</f>
        <v>1700.328</v>
      </c>
      <c r="R255" s="1">
        <v>0</v>
      </c>
      <c r="T255" s="75">
        <f t="shared" si="43"/>
        <v>0</v>
      </c>
      <c r="U255" s="76"/>
    </row>
    <row r="256" spans="15:21" ht="15.75" customHeight="1" hidden="1">
      <c r="O256" s="18">
        <f>'[1]янв'!O257*2+'[1]март'!O257*4+'[1]июль'!O257*6</f>
        <v>-2503.124</v>
      </c>
      <c r="R256" s="1">
        <v>0</v>
      </c>
      <c r="T256" s="75">
        <f t="shared" si="43"/>
        <v>0</v>
      </c>
      <c r="U256" s="76"/>
    </row>
    <row r="257" spans="15:21" ht="15.75" customHeight="1" hidden="1">
      <c r="O257" s="56">
        <f>O82+O87+O92+O96+O129</f>
        <v>8799.562</v>
      </c>
      <c r="R257" s="1">
        <v>0</v>
      </c>
      <c r="U257" s="76"/>
    </row>
    <row r="258" spans="15:21" ht="15.75" customHeight="1" hidden="1">
      <c r="O258" s="56">
        <f>O83+O88+O93+O97+O130</f>
        <v>2022.6480000000001</v>
      </c>
      <c r="R258" s="1">
        <v>0</v>
      </c>
      <c r="U258" s="76"/>
    </row>
    <row r="259" spans="18:21" ht="15.75" customHeight="1" hidden="1">
      <c r="R259" s="1">
        <v>0</v>
      </c>
      <c r="U259" s="76"/>
    </row>
    <row r="260" spans="15:21" ht="15.75" customHeight="1" hidden="1">
      <c r="O260" s="56">
        <f>O81+O91+O125+O126</f>
        <v>3430.666</v>
      </c>
      <c r="R260" s="1">
        <v>0</v>
      </c>
      <c r="U260" s="76"/>
    </row>
    <row r="261" spans="15:21" ht="15.75" customHeight="1" hidden="1">
      <c r="O261" s="56">
        <f>O91+O125+O126</f>
        <v>3400.7780000000002</v>
      </c>
      <c r="P261" s="56"/>
      <c r="Q261" s="56"/>
      <c r="R261" s="56">
        <v>0</v>
      </c>
      <c r="S261" s="56"/>
      <c r="U261" s="76"/>
    </row>
    <row r="262" spans="15:21" ht="15.75" customHeight="1" hidden="1">
      <c r="O262" s="56">
        <f>O86</f>
        <v>772.7860000000001</v>
      </c>
      <c r="R262" s="1">
        <v>0</v>
      </c>
      <c r="U262" s="76"/>
    </row>
    <row r="263" spans="15:21" ht="15.75" customHeight="1" hidden="1">
      <c r="O263" s="56">
        <f>O82+O87+O92+O96+O129</f>
        <v>8799.562</v>
      </c>
      <c r="R263" s="1">
        <v>0</v>
      </c>
      <c r="U263" s="76"/>
    </row>
    <row r="264" spans="15:21" ht="15.75" customHeight="1" hidden="1">
      <c r="O264" s="56">
        <f>O83+O88+O93+O97+O130</f>
        <v>2022.6480000000001</v>
      </c>
      <c r="R264" s="1">
        <v>0</v>
      </c>
      <c r="U264" s="76"/>
    </row>
    <row r="265" spans="15:21" ht="15.75" customHeight="1" hidden="1">
      <c r="O265" s="56">
        <f>O81+O86+O91+O125+O126</f>
        <v>4203.452</v>
      </c>
      <c r="R265" s="1">
        <v>0</v>
      </c>
      <c r="U265" s="76"/>
    </row>
    <row r="266" spans="18:21" ht="15.75" customHeight="1" hidden="1">
      <c r="R266" s="1">
        <v>0</v>
      </c>
      <c r="U266" s="76"/>
    </row>
    <row r="267" spans="1:18" ht="15.75" customHeight="1">
      <c r="A267" s="66" t="s">
        <v>175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>
        <v>3.27</v>
      </c>
      <c r="R267" s="73">
        <v>3.82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8" r:id="rId1"/>
  <rowBreaks count="1" manualBreakCount="1">
    <brk id="1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2021-02-10T08:34:23Z</cp:lastPrinted>
  <dcterms:created xsi:type="dcterms:W3CDTF">2017-03-23T11:45:29Z</dcterms:created>
  <dcterms:modified xsi:type="dcterms:W3CDTF">2023-02-07T14:08:07Z</dcterms:modified>
  <cp:category/>
  <cp:version/>
  <cp:contentType/>
  <cp:contentStatus/>
</cp:coreProperties>
</file>