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<sst xmlns="http://schemas.openxmlformats.org/spreadsheetml/2006/main" count="283" uniqueCount="119">
  <si>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</si>
  <si>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</si>
  <si>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</si>
  <si>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</si>
  <si>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</si>
  <si>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</si>
  <si>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</si>
  <si>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</si>
  <si>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</si>
  <si>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</si>
  <si>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</si>
  <si>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</si>
  <si>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</si>
  <si>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</si>
  <si>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</si>
  <si>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</si>
  <si>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</si>
  <si>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</si>
  <si>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</si>
  <si>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</si>
  <si>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</si>
  <si>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</si>
  <si>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</si>
  <si>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</si>
  <si>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</si>
  <si>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</si>
  <si>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</si>
  <si>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</si>
  <si>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</si>
  <si>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</si>
  <si>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</si>
  <si>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</si>
  <si>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</si>
  <si>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</si>
  <si>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</si>
  <si>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</si>
  <si>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</si>
  <si>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</si>
  <si>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</si>
  <si>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</si>
  <si>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</si>
  <si>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</si>
  <si>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</si>
  <si>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</si>
  <si>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</si>
  <si>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</si>
  <si>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</si>
  <si>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</si>
  <si>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</si>
  <si>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</si>
  <si>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</si>
  <si>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</si>
  <si>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</si>
  <si>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</si>
  <si>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</si>
  <si>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</si>
  <si>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</si>
  <si>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</si>
  <si>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</si>
  <si>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</si>
  <si>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</si>
  <si>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</si>
  <si>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</si>
  <si>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</si>
  <si>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</si>
  <si>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</si>
  <si>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</si>
  <si>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</si>
  <si>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</si>
  <si>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</si>
  <si>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</si>
  <si>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</si>
  <si>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</si>
  <si>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</si>
  <si>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</si>
  <si>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</si>
  <si>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</si>
  <si>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</si>
  <si>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</si>
  <si>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</si>
  <si>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</si>
  <si>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</si>
  <si>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</si>
  <si>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</si>
  <si>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</si>
  <si>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</si>
  <si>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</si>
  <si>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</si>
  <si>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</si>
  <si>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</si>
  <si>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</si>
  <si>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</si>
  <si>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</si>
  <si>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</si>
  <si>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</si>
  <si>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</si>
  <si>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</si>
  <si>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</si>
  <si>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</si>
  <si>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</si>
  <si>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</si>
  <si>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</si>
  <si>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</si>
  <si>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</si>
  <si>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</si>
  <si>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</si>
  <si>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</si>
  <si>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</si>
  <si>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</si>
  <si>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</si>
  <si>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</si>
  <si>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</si>
  <si>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</si>
  <si>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</si>
  <si>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</si>
  <si>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</si>
  <si>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 xml:space="preserve">      Электроэнергия (ОДН), норматив, кВт/м2</t>
  </si>
  <si>
    <t>РРКЦ, банк</t>
  </si>
  <si>
    <t>Тариф на содержание жилья по МКД № 54 по ул. Губкина с 01.06.2022. по 01.07.2023.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</si>
</sst>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176" fontId="13" fillId="35" borderId="10" xfId="0" applyNumberFormat="1" applyFont="1" applyFill="1" applyBorder="1" applyAlignment="1" applyProtection="1">
      <alignment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13" fillId="35" borderId="18" xfId="0" applyNumberFormat="1" applyFont="1" applyFill="1" applyBorder="1" applyAlignment="1" applyProtection="1">
      <alignment/>
      <protection/>
    </xf>
    <xf numFmtId="4" fontId="13" fillId="35" borderId="0" xfId="0" applyNumberFormat="1" applyFont="1" applyFill="1" applyBorder="1" applyAlignment="1" applyProtection="1">
      <alignment/>
      <protection/>
    </xf>
    <xf numFmtId="4" fontId="46" fillId="35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2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E3">
            <v>1083.1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7"/>
  <sheetViews>
    <sheetView tabSelected="1" view="pageBreakPreview" zoomScale="60" zoomScalePageLayoutView="0" workbookViewId="0" topLeftCell="A1">
      <pane xSplit="3310" topLeftCell="A1" activePane="topRight" state="split"/>
      <selection pane="topLeft" activeCell="A267" sqref="A267:IV267"/>
      <selection pane="topRight" activeCell="AA82" sqref="AA82"/>
    </sheetView>
  </sheetViews>
  <sheetFormatPr defaultColWidth="9.140625" defaultRowHeight="15.75" customHeight="1"/>
  <cols>
    <col min="1" max="1" width="51.42187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6.00390625" style="1" customWidth="1"/>
    <col min="19" max="19" width="11.421875" style="1" hidden="1" customWidth="1"/>
    <col min="20" max="22" width="0" style="0" hidden="1" customWidth="1"/>
    <col min="23" max="23" width="19.421875" style="0" customWidth="1"/>
    <col min="24" max="24" width="12.421875" style="0" bestFit="1" customWidth="1"/>
    <col min="26" max="26" width="16.57421875" style="0" customWidth="1"/>
  </cols>
  <sheetData>
    <row r="1" spans="1:19" ht="32.25" customHeight="1">
      <c r="A1" s="76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7" t="s">
        <v>112</v>
      </c>
      <c r="R2" s="57" t="s">
        <v>115</v>
      </c>
      <c r="S2" s="57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66">
        <f>'[2]ноябрь'!$AE$3</f>
        <v>1083.1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1517.436</v>
      </c>
    </row>
    <row r="79" spans="1:24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1">
        <f>R80+R85+R90+R95+R101+R110+R111</f>
        <v>21.22923069815582</v>
      </c>
      <c r="S79" s="71">
        <f>S80+S85+S90+S95+S101+S110+S111</f>
        <v>1291.106</v>
      </c>
      <c r="T79" s="71">
        <f>T80+T85+T90+T95+T101+T110+T111</f>
        <v>137.96027861503538</v>
      </c>
      <c r="U79" s="71">
        <f>U80+U85+U90+U95+U101+U110+U111</f>
        <v>0</v>
      </c>
      <c r="V79" s="72">
        <f>V80+V85+V90+V95+V101+V110+V111</f>
        <v>0</v>
      </c>
      <c r="W79" s="73"/>
      <c r="X79" s="73"/>
    </row>
    <row r="80" spans="1:24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67">
        <f>SUM(R81:R84)</f>
        <v>0.3937416342175234</v>
      </c>
      <c r="S80" s="18">
        <f>'[1]янв'!T80*2+'[1]март'!T80*4+'[1]июль'!T80*6</f>
        <v>169.022</v>
      </c>
      <c r="T80" s="65">
        <f aca="true" t="shared" si="19" ref="T80:T142">R80*$T$3*6/1000</f>
        <v>2.5587693841259975</v>
      </c>
      <c r="W80" s="73"/>
      <c r="X80" s="73"/>
    </row>
    <row r="81" spans="1:26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68">
        <v>0.09</v>
      </c>
      <c r="S81" s="26">
        <f>'[1]янв'!T81*2+'[1]март'!T81*4+'[1]июль'!T81*6</f>
        <v>6.28</v>
      </c>
      <c r="T81" s="65">
        <f t="shared" si="19"/>
        <v>0.5848739999999999</v>
      </c>
      <c r="W81" s="74"/>
      <c r="X81" s="74"/>
      <c r="Z81" s="75"/>
    </row>
    <row r="82" spans="1:26" ht="42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68">
        <v>0.1637416342175234</v>
      </c>
      <c r="S82" s="26">
        <f>'[1]янв'!T82*2+'[1]март'!T82*4+'[1]июль'!T82*6</f>
        <v>30.146</v>
      </c>
      <c r="T82" s="65">
        <f t="shared" si="19"/>
        <v>1.0640913841259976</v>
      </c>
      <c r="W82" s="74"/>
      <c r="X82" s="74"/>
      <c r="Z82" s="75"/>
    </row>
    <row r="83" spans="1:26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68">
        <v>0.04</v>
      </c>
      <c r="S83" s="26">
        <f>'[1]янв'!T83*2+'[1]март'!T83*4+'[1]июль'!T83*6</f>
        <v>6.066</v>
      </c>
      <c r="T83" s="65">
        <f t="shared" si="19"/>
        <v>0.25994399999999995</v>
      </c>
      <c r="W83" s="74"/>
      <c r="X83" s="74"/>
      <c r="Z83" s="75"/>
    </row>
    <row r="84" spans="1:26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68">
        <v>0.1</v>
      </c>
      <c r="S84" s="26">
        <f>'[1]янв'!T84*2+'[1]март'!T84*4+'[1]июль'!T84*6</f>
        <v>126.53</v>
      </c>
      <c r="T84" s="65">
        <f t="shared" si="19"/>
        <v>0.64986</v>
      </c>
      <c r="W84" s="74"/>
      <c r="X84" s="74"/>
      <c r="Z84" s="75"/>
    </row>
    <row r="85" spans="1:24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67">
        <f>SUM(R86:R89)</f>
        <v>3.917792995973089</v>
      </c>
      <c r="S85" s="18">
        <f>'[1]янв'!T85*2+'[1]март'!T85*4+'[1]июль'!T85*6</f>
        <v>140.35</v>
      </c>
      <c r="T85" s="65">
        <f t="shared" si="19"/>
        <v>25.46016956363071</v>
      </c>
      <c r="W85" s="73"/>
      <c r="X85" s="73"/>
    </row>
    <row r="86" spans="1:24" s="63" customFormat="1" ht="15.75" customHeight="1">
      <c r="A86" s="64" t="s">
        <v>77</v>
      </c>
      <c r="B86" s="58">
        <f t="shared" si="15"/>
        <v>1159.347</v>
      </c>
      <c r="C86" s="58">
        <v>74.8</v>
      </c>
      <c r="D86" s="58">
        <v>72.402</v>
      </c>
      <c r="E86" s="58">
        <v>64.145</v>
      </c>
      <c r="F86" s="59">
        <v>72</v>
      </c>
      <c r="G86" s="60">
        <v>72</v>
      </c>
      <c r="H86" s="60">
        <v>122</v>
      </c>
      <c r="I86" s="60">
        <v>172</v>
      </c>
      <c r="J86" s="60">
        <v>222</v>
      </c>
      <c r="K86" s="60">
        <v>72</v>
      </c>
      <c r="L86" s="60">
        <v>72</v>
      </c>
      <c r="M86" s="60">
        <v>72</v>
      </c>
      <c r="N86" s="61">
        <v>72</v>
      </c>
      <c r="O86" s="62">
        <f>'[1]янв'!O86*2+'[1]март'!O86*4+'[1]июль'!O86*6</f>
        <v>772.7860000000001</v>
      </c>
      <c r="P86" s="62">
        <f>'[1]янв'!P86*2+'[1]март'!P86*4+'[1]июль'!P86*6</f>
        <v>62.135999999999996</v>
      </c>
      <c r="Q86" s="62">
        <f>'[1]янв'!S86*2+'[1]март'!S86*4+'[1]июль'!S86*6</f>
        <v>72.87</v>
      </c>
      <c r="R86" s="69">
        <v>0.9377929959730886</v>
      </c>
      <c r="S86" s="62">
        <f>'[1]янв'!T86*2+'[1]март'!T86*4+'[1]июль'!T86*6</f>
        <v>55.972</v>
      </c>
      <c r="T86" s="65">
        <f t="shared" si="19"/>
        <v>6.094341563630713</v>
      </c>
      <c r="W86" s="74"/>
      <c r="X86" s="74"/>
    </row>
    <row r="87" spans="1:24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68">
        <v>1.09</v>
      </c>
      <c r="S87" s="18">
        <f>'[1]янв'!T87*2+'[1]март'!T87*4+'[1]июль'!T87*6</f>
        <v>50.245999999999995</v>
      </c>
      <c r="T87" s="65">
        <f t="shared" si="19"/>
        <v>7.083474</v>
      </c>
      <c r="W87" s="74"/>
      <c r="X87" s="74"/>
    </row>
    <row r="88" spans="1:24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68">
        <v>0.24</v>
      </c>
      <c r="S88" s="18">
        <f>'[1]янв'!T88*2+'[1]март'!T88*4+'[1]июль'!T88*6</f>
        <v>10.102</v>
      </c>
      <c r="T88" s="65">
        <f t="shared" si="19"/>
        <v>1.5596639999999997</v>
      </c>
      <c r="W88" s="74"/>
      <c r="X88" s="74"/>
    </row>
    <row r="89" spans="1:24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68">
        <v>1.65</v>
      </c>
      <c r="S89" s="18">
        <f>'[1]янв'!T89*2+'[1]март'!T89*4+'[1]июль'!T89*6</f>
        <v>24.03</v>
      </c>
      <c r="T89" s="65">
        <f t="shared" si="19"/>
        <v>10.722689999999998</v>
      </c>
      <c r="W89" s="74"/>
      <c r="X89" s="74"/>
    </row>
    <row r="90" spans="1:24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67">
        <f>SUM(R91:R94)</f>
        <v>9.23687782085856</v>
      </c>
      <c r="S90" s="18">
        <f>'[1]янв'!T90*2+'[1]март'!T90*4+'[1]июль'!T90*6</f>
        <v>573.612</v>
      </c>
      <c r="T90" s="65">
        <f t="shared" si="19"/>
        <v>60.02677420663142</v>
      </c>
      <c r="W90" s="73"/>
      <c r="X90" s="73"/>
    </row>
    <row r="91" spans="1:24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68">
        <v>1.0568778208585603</v>
      </c>
      <c r="S91" s="26">
        <f>'[1]янв'!T91*2+'[1]март'!T91*4+'[1]июль'!T91*6</f>
        <v>69.68</v>
      </c>
      <c r="T91" s="65">
        <f t="shared" si="19"/>
        <v>6.86822620663144</v>
      </c>
      <c r="W91" s="74"/>
      <c r="X91" s="74"/>
    </row>
    <row r="92" spans="1:24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68">
        <v>6.5</v>
      </c>
      <c r="S92" s="26">
        <f>'[1]янв'!T92*2+'[1]март'!T92*4+'[1]июль'!T92*6</f>
        <v>362.262</v>
      </c>
      <c r="T92" s="65">
        <f t="shared" si="19"/>
        <v>42.240899999999996</v>
      </c>
      <c r="W92" s="74"/>
      <c r="X92" s="74"/>
    </row>
    <row r="93" spans="1:24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68">
        <v>1.43</v>
      </c>
      <c r="S93" s="26">
        <f>'[1]янв'!T93*2+'[1]март'!T93*4+'[1]июль'!T93*6</f>
        <v>72.868</v>
      </c>
      <c r="T93" s="65">
        <f t="shared" si="19"/>
        <v>9.292997999999999</v>
      </c>
      <c r="W93" s="74"/>
      <c r="X93" s="74"/>
    </row>
    <row r="94" spans="1:24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68">
        <v>0.25</v>
      </c>
      <c r="S94" s="26">
        <f>'[1]янв'!T94*2+'[1]март'!T94*4+'[1]июль'!T94*6</f>
        <v>68.802</v>
      </c>
      <c r="T94" s="65">
        <f t="shared" si="19"/>
        <v>1.62465</v>
      </c>
      <c r="W94" s="74"/>
      <c r="X94" s="74"/>
    </row>
    <row r="95" spans="1:24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67">
        <f>SUM(R96:R100)</f>
        <v>3.441781652518901</v>
      </c>
      <c r="S95" s="18">
        <f>'[1]янв'!T96*2+'[1]март'!T96*4+'[1]июль'!T96*6</f>
        <v>272.534</v>
      </c>
      <c r="T95" s="65">
        <f t="shared" si="19"/>
        <v>22.366762247059327</v>
      </c>
      <c r="W95" s="73"/>
      <c r="X95" s="73"/>
    </row>
    <row r="96" spans="1:24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68">
        <v>2.26</v>
      </c>
      <c r="S96" s="26">
        <f>'[1]янв'!T97*2+'[1]март'!T97*4+'[1]июль'!T97*6</f>
        <v>197.00799999999998</v>
      </c>
      <c r="T96" s="65">
        <f t="shared" si="19"/>
        <v>14.686835999999998</v>
      </c>
      <c r="W96" s="74"/>
      <c r="X96" s="74"/>
    </row>
    <row r="97" spans="1:24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68">
        <v>0.6745402557705246</v>
      </c>
      <c r="S97" s="26">
        <f>'[1]янв'!T98*2+'[1]март'!T98*4+'[1]июль'!T98*6</f>
        <v>39.58</v>
      </c>
      <c r="T97" s="65">
        <f t="shared" si="19"/>
        <v>4.383567306150331</v>
      </c>
      <c r="W97" s="74"/>
      <c r="X97" s="74"/>
    </row>
    <row r="98" spans="1:24" ht="48" customHeight="1">
      <c r="A98" s="28" t="s">
        <v>110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68">
        <v>0.2656980244423757</v>
      </c>
      <c r="S98" s="26">
        <f>'[1]янв'!T99*2+'[1]март'!T99*4+'[1]июль'!T99*6</f>
        <v>12.733999999999998</v>
      </c>
      <c r="T98" s="65">
        <f t="shared" si="19"/>
        <v>1.7266651816412226</v>
      </c>
      <c r="W98" s="74"/>
      <c r="X98" s="74"/>
    </row>
    <row r="99" spans="1:24" ht="42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68">
        <v>0.051543372306000985</v>
      </c>
      <c r="S99" s="26">
        <f>'[1]янв'!T100*2+'[1]март'!T100*4+'[1]июль'!T100*6</f>
        <v>12.687999999999999</v>
      </c>
      <c r="T99" s="65">
        <f t="shared" si="19"/>
        <v>0.33495975926777793</v>
      </c>
      <c r="W99" s="74"/>
      <c r="X99" s="74"/>
    </row>
    <row r="100" spans="1:24" ht="56.2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68">
        <v>0.19</v>
      </c>
      <c r="S100" s="26">
        <f>'[1]янв'!T101*2+'[1]март'!T101*4+'[1]июль'!T101*6</f>
        <v>10.524000000000001</v>
      </c>
      <c r="T100" s="65">
        <f t="shared" si="19"/>
        <v>1.234734</v>
      </c>
      <c r="W100" s="74"/>
      <c r="X100" s="74"/>
    </row>
    <row r="101" spans="1:24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67">
        <f>R102+R103+R104+R107+R108+R109</f>
        <v>3.129999502957102</v>
      </c>
      <c r="S101" s="18">
        <f>'[1]янв'!T102*2+'[1]март'!T102*4+'[1]июль'!T102*6</f>
        <v>76.61599999999999</v>
      </c>
      <c r="T101" s="65">
        <f t="shared" si="19"/>
        <v>20.340614769917018</v>
      </c>
      <c r="W101" s="73"/>
      <c r="X101" s="73"/>
    </row>
    <row r="102" spans="1:24" ht="17.25" customHeight="1">
      <c r="A102" s="22" t="s">
        <v>117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68">
        <v>0.3378541071168983</v>
      </c>
      <c r="S102" s="26">
        <f>'[1]янв'!T103*2+'[1]март'!T103*4+'[1]июль'!T103*6</f>
        <v>23.412</v>
      </c>
      <c r="T102" s="65">
        <f t="shared" si="19"/>
        <v>2.1955787005098752</v>
      </c>
      <c r="W102" s="74"/>
      <c r="X102" s="74"/>
    </row>
    <row r="103" spans="1:24" ht="17.2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68">
        <v>0.38589006930041947</v>
      </c>
      <c r="S103" s="26">
        <f>'[1]янв'!T105*2+'[1]март'!T105*4+'[1]июль'!T105*6</f>
        <v>31.118000000000002</v>
      </c>
      <c r="T103" s="65">
        <f t="shared" si="19"/>
        <v>2.507745204355706</v>
      </c>
      <c r="W103" s="74"/>
      <c r="X103" s="74"/>
    </row>
    <row r="104" spans="1:24" ht="17.2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68">
        <v>0.11987971609158214</v>
      </c>
      <c r="S104" s="26">
        <f>'[1]янв'!T106*2+'[1]март'!T106*4+'[1]июль'!T106*6</f>
        <v>2.4800000000000004</v>
      </c>
      <c r="T104" s="65">
        <f t="shared" si="19"/>
        <v>0.7790503229927556</v>
      </c>
      <c r="W104" s="74"/>
      <c r="X104" s="74"/>
    </row>
    <row r="105" spans="1:24" ht="17.2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68">
        <v>0.09973354084158244</v>
      </c>
      <c r="S105" s="26">
        <f>'[1]янв'!T107*2+'[1]март'!T107*4+'[1]июль'!T107*6</f>
        <v>2.058</v>
      </c>
      <c r="T105" s="65">
        <f t="shared" si="19"/>
        <v>0.6481283885131075</v>
      </c>
      <c r="W105" s="74"/>
      <c r="X105" s="74"/>
    </row>
    <row r="106" spans="1:24" ht="17.2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68">
        <v>0.020146175249999655</v>
      </c>
      <c r="S106" s="26">
        <f>'[1]янв'!T108*2+'[1]март'!T108*4+'[1]июль'!T108*6</f>
        <v>0.422</v>
      </c>
      <c r="T106" s="65">
        <f t="shared" si="19"/>
        <v>0.13092193447964776</v>
      </c>
      <c r="W106" s="74"/>
      <c r="X106" s="74"/>
    </row>
    <row r="107" spans="1:24" ht="17.2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68">
        <v>2.02</v>
      </c>
      <c r="S107" s="26">
        <f>'[1]янв'!T109*2+'[1]март'!T109*4+'[1]июль'!T109*6</f>
        <v>0.33</v>
      </c>
      <c r="T107" s="65">
        <f t="shared" si="19"/>
        <v>13.127171999999998</v>
      </c>
      <c r="W107" s="74"/>
      <c r="X107" s="74"/>
    </row>
    <row r="108" spans="1:24" ht="17.2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68">
        <v>0.057977166898626455</v>
      </c>
      <c r="S108" s="26">
        <f>'[1]янв'!T110*2+'[1]март'!T110*4+'[1]июль'!T110*6</f>
        <v>2.98</v>
      </c>
      <c r="T108" s="65">
        <f t="shared" si="19"/>
        <v>0.37677041680741385</v>
      </c>
      <c r="W108" s="74"/>
      <c r="X108" s="74"/>
    </row>
    <row r="109" spans="1:24" ht="17.2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68">
        <v>0.2083984435495753</v>
      </c>
      <c r="S109" s="26"/>
      <c r="T109" s="65">
        <f t="shared" si="19"/>
        <v>1.3542981252512698</v>
      </c>
      <c r="W109" s="74"/>
      <c r="X109" s="74"/>
    </row>
    <row r="110" spans="1:24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67">
        <v>0.2083984435495753</v>
      </c>
      <c r="S110" s="18">
        <f>'[1]янв'!T111*2+'[1]март'!T111*4+'[1]июль'!T111*6</f>
        <v>15.406</v>
      </c>
      <c r="T110" s="65">
        <f t="shared" si="19"/>
        <v>1.3542981252512698</v>
      </c>
      <c r="W110" s="73"/>
      <c r="X110" s="73"/>
    </row>
    <row r="111" spans="1:24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67">
        <f>SUM(R112:R114)</f>
        <v>0.9006386480810701</v>
      </c>
      <c r="S111" s="18">
        <f>'[1]янв'!T112*2+'[1]март'!T112*4+'[1]июль'!T112*6</f>
        <v>43.566</v>
      </c>
      <c r="T111" s="65">
        <f t="shared" si="19"/>
        <v>5.852890318419641</v>
      </c>
      <c r="W111" s="73"/>
      <c r="X111" s="73"/>
    </row>
    <row r="112" spans="1:24" ht="19.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68">
        <v>0.58</v>
      </c>
      <c r="S112" s="26">
        <f>'[1]янв'!T113*2+'[1]март'!T113*4+'[1]июль'!T113*6</f>
        <v>26.388</v>
      </c>
      <c r="T112" s="65">
        <f t="shared" si="19"/>
        <v>3.7691879999999993</v>
      </c>
      <c r="W112" s="74"/>
      <c r="X112" s="74"/>
    </row>
    <row r="113" spans="1:24" ht="19.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68">
        <v>0.2206386480810701</v>
      </c>
      <c r="S113" s="26">
        <f>'[1]янв'!T114*2+'[1]март'!T114*4+'[1]июль'!T114*6</f>
        <v>16.896</v>
      </c>
      <c r="T113" s="65">
        <f t="shared" si="19"/>
        <v>1.433842318419642</v>
      </c>
      <c r="W113" s="74"/>
      <c r="X113" s="74"/>
    </row>
    <row r="114" spans="1:24" ht="19.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68">
        <v>0.1</v>
      </c>
      <c r="S114" s="26">
        <f>'[1]янв'!T115*2+'[1]март'!T115*4+'[1]июль'!T115*6</f>
        <v>0.28200000000000003</v>
      </c>
      <c r="T114" s="65">
        <f t="shared" si="19"/>
        <v>0.64986</v>
      </c>
      <c r="W114" s="74"/>
      <c r="X114" s="74"/>
    </row>
    <row r="115" spans="1:22" s="48" customFormat="1" ht="15.75" customHeight="1">
      <c r="A115" s="49" t="s">
        <v>116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0"/>
      <c r="S115" s="18">
        <f>'[1]янв'!T116*2+'[1]март'!T116*4+'[1]июль'!T116*6</f>
        <v>76.83</v>
      </c>
      <c r="T115" s="65">
        <f t="shared" si="19"/>
        <v>0</v>
      </c>
      <c r="V115" s="48">
        <v>2.341</v>
      </c>
    </row>
    <row r="116" spans="1:20" ht="15.75" customHeight="1" hidden="1">
      <c r="A116" s="49" t="s">
        <v>114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  <c r="T116" s="65">
        <f t="shared" si="19"/>
        <v>0</v>
      </c>
    </row>
    <row r="117" spans="1:20" ht="15.75" customHeight="1" hidden="1">
      <c r="A117" s="49" t="s">
        <v>114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  <c r="T117" s="65">
        <f t="shared" si="19"/>
        <v>0</v>
      </c>
    </row>
    <row r="118" spans="1:20" ht="15.75" customHeight="1" hidden="1">
      <c r="A118" s="49" t="s">
        <v>114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  <c r="T118" s="65">
        <f t="shared" si="19"/>
        <v>0</v>
      </c>
    </row>
    <row r="119" spans="1:20" ht="15.75" customHeight="1" hidden="1">
      <c r="A119" s="49" t="s">
        <v>114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  <c r="T119" s="65">
        <f t="shared" si="19"/>
        <v>0</v>
      </c>
    </row>
    <row r="120" spans="1:20" ht="15.75" customHeight="1" hidden="1">
      <c r="A120" s="49" t="s">
        <v>114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  <c r="T120" s="65">
        <f t="shared" si="19"/>
        <v>0</v>
      </c>
    </row>
    <row r="121" spans="1:20" ht="15.75" customHeight="1" hidden="1">
      <c r="A121" s="49" t="s">
        <v>114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  <c r="T121" s="65">
        <f t="shared" si="19"/>
        <v>0</v>
      </c>
    </row>
    <row r="122" spans="1:20" ht="15.75" customHeight="1" hidden="1">
      <c r="A122" s="49" t="s">
        <v>114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  <c r="T122" s="65">
        <f t="shared" si="19"/>
        <v>0</v>
      </c>
    </row>
    <row r="123" spans="1:20" ht="15.75" customHeight="1" hidden="1">
      <c r="A123" s="49" t="s">
        <v>114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  <c r="T123" s="65">
        <f t="shared" si="19"/>
        <v>0</v>
      </c>
    </row>
    <row r="124" spans="1:20" ht="15.75" customHeight="1" hidden="1">
      <c r="A124" s="49" t="s">
        <v>114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  <c r="T124" s="65">
        <f t="shared" si="19"/>
        <v>0</v>
      </c>
    </row>
    <row r="125" spans="1:20" ht="15.75" customHeight="1" hidden="1">
      <c r="A125" s="49" t="s">
        <v>114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  <c r="T125" s="65">
        <f t="shared" si="19"/>
        <v>0</v>
      </c>
    </row>
    <row r="126" spans="1:20" ht="15.75" customHeight="1" hidden="1">
      <c r="A126" s="49" t="s">
        <v>114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  <c r="T126" s="65">
        <f t="shared" si="19"/>
        <v>0</v>
      </c>
    </row>
    <row r="127" spans="1:20" ht="15.75" customHeight="1" hidden="1">
      <c r="A127" s="49" t="s">
        <v>114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  <c r="T127" s="65">
        <f t="shared" si="19"/>
        <v>0</v>
      </c>
    </row>
    <row r="128" spans="1:20" ht="15.75" customHeight="1" hidden="1">
      <c r="A128" s="49" t="s">
        <v>114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  <c r="T128" s="65">
        <f t="shared" si="19"/>
        <v>0</v>
      </c>
    </row>
    <row r="129" spans="1:20" ht="15.75" customHeight="1" hidden="1">
      <c r="A129" s="49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  <c r="T129" s="65">
        <f t="shared" si="19"/>
        <v>0</v>
      </c>
    </row>
    <row r="130" spans="1:20" ht="15.75" customHeight="1" hidden="1">
      <c r="A130" s="49" t="s">
        <v>114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  <c r="T130" s="65">
        <f t="shared" si="19"/>
        <v>0</v>
      </c>
    </row>
    <row r="131" spans="1:20" ht="15.75" customHeight="1" hidden="1">
      <c r="A131" s="49" t="s">
        <v>114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  <c r="T131" s="65">
        <f t="shared" si="19"/>
        <v>0</v>
      </c>
    </row>
    <row r="132" spans="1:20" ht="15.75" customHeight="1" hidden="1">
      <c r="A132" s="49" t="s">
        <v>114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  <c r="T132" s="65">
        <f t="shared" si="19"/>
        <v>0</v>
      </c>
    </row>
    <row r="133" spans="1:20" ht="15.75" customHeight="1" hidden="1">
      <c r="A133" s="49" t="s">
        <v>114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  <c r="T133" s="65">
        <f t="shared" si="19"/>
        <v>0</v>
      </c>
    </row>
    <row r="134" spans="1:20" ht="15.75" customHeight="1" hidden="1">
      <c r="A134" s="49" t="s">
        <v>114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  <c r="T134" s="65">
        <f t="shared" si="19"/>
        <v>0</v>
      </c>
    </row>
    <row r="135" spans="1:20" ht="15.75" customHeight="1" hidden="1">
      <c r="A135" s="49" t="s">
        <v>114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  <c r="T135" s="65">
        <f t="shared" si="19"/>
        <v>0</v>
      </c>
    </row>
    <row r="136" spans="1:20" ht="15.75" customHeight="1" hidden="1">
      <c r="A136" s="49" t="s">
        <v>114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  <c r="T136" s="65">
        <f t="shared" si="19"/>
        <v>0</v>
      </c>
    </row>
    <row r="137" spans="1:20" ht="15.75" customHeight="1" hidden="1">
      <c r="A137" s="49" t="s">
        <v>114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  <c r="T137" s="65">
        <f t="shared" si="19"/>
        <v>0</v>
      </c>
    </row>
    <row r="138" spans="1:20" ht="15.75" customHeight="1" hidden="1">
      <c r="A138" s="49" t="s">
        <v>114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  <c r="T138" s="65">
        <f t="shared" si="19"/>
        <v>0</v>
      </c>
    </row>
    <row r="139" spans="1:20" ht="15.75" customHeight="1" hidden="1">
      <c r="A139" s="49" t="s">
        <v>114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  <c r="T139" s="65">
        <f t="shared" si="19"/>
        <v>0</v>
      </c>
    </row>
    <row r="140" spans="1:20" ht="15.75" customHeight="1" hidden="1">
      <c r="A140" s="49" t="s">
        <v>114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  <c r="T140" s="65">
        <f t="shared" si="19"/>
        <v>0</v>
      </c>
    </row>
    <row r="141" spans="1:20" ht="15.75" customHeight="1" hidden="1">
      <c r="A141" s="49" t="s">
        <v>114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  <c r="T141" s="65">
        <f t="shared" si="19"/>
        <v>0</v>
      </c>
    </row>
    <row r="142" spans="1:20" ht="15.75" customHeight="1" hidden="1">
      <c r="A142" s="49" t="s">
        <v>114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  <c r="T142" s="65">
        <f t="shared" si="19"/>
        <v>0</v>
      </c>
    </row>
    <row r="143" spans="1:20" ht="15.75" customHeight="1" hidden="1">
      <c r="A143" s="49" t="s">
        <v>114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  <c r="T143" s="65">
        <f aca="true" t="shared" si="31" ref="T143:T206">R143*$T$3*6/1000</f>
        <v>0</v>
      </c>
    </row>
    <row r="144" spans="1:20" ht="15.75" customHeight="1" hidden="1">
      <c r="A144" s="49" t="s">
        <v>114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  <c r="T144" s="65">
        <f t="shared" si="31"/>
        <v>0</v>
      </c>
    </row>
    <row r="145" spans="1:20" ht="15.75" customHeight="1" hidden="1">
      <c r="A145" s="49" t="s">
        <v>114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  <c r="T145" s="65">
        <f t="shared" si="31"/>
        <v>0</v>
      </c>
    </row>
    <row r="146" spans="1:20" ht="15.75" customHeight="1" hidden="1">
      <c r="A146" s="49" t="s">
        <v>114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  <c r="T146" s="65">
        <f t="shared" si="31"/>
        <v>0</v>
      </c>
    </row>
    <row r="147" spans="1:20" ht="15.75" customHeight="1" hidden="1">
      <c r="A147" s="49" t="s">
        <v>114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  <c r="T147" s="65">
        <f t="shared" si="31"/>
        <v>0</v>
      </c>
    </row>
    <row r="148" spans="1:20" ht="15.75" customHeight="1" hidden="1">
      <c r="A148" s="49" t="s">
        <v>114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  <c r="T148" s="65">
        <f t="shared" si="31"/>
        <v>0</v>
      </c>
    </row>
    <row r="149" spans="1:20" ht="15.75" customHeight="1" hidden="1">
      <c r="A149" s="49" t="s">
        <v>114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  <c r="T149" s="65">
        <f t="shared" si="31"/>
        <v>0</v>
      </c>
    </row>
    <row r="150" spans="1:20" ht="15.75" customHeight="1" hidden="1">
      <c r="A150" s="49" t="s">
        <v>114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  <c r="T150" s="65">
        <f t="shared" si="31"/>
        <v>0</v>
      </c>
    </row>
    <row r="151" spans="1:20" ht="15.75" customHeight="1" hidden="1">
      <c r="A151" s="49" t="s">
        <v>114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  <c r="T151" s="65">
        <f t="shared" si="31"/>
        <v>0</v>
      </c>
    </row>
    <row r="152" spans="1:20" ht="15.75" customHeight="1" hidden="1">
      <c r="A152" s="49" t="s">
        <v>114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  <c r="T152" s="65">
        <f t="shared" si="31"/>
        <v>0</v>
      </c>
    </row>
    <row r="153" spans="1:20" ht="15.75" customHeight="1" hidden="1">
      <c r="A153" s="49" t="s">
        <v>114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  <c r="T153" s="65">
        <f t="shared" si="31"/>
        <v>0</v>
      </c>
    </row>
    <row r="154" spans="1:20" ht="15.75" customHeight="1" hidden="1">
      <c r="A154" s="49" t="s">
        <v>114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  <c r="T154" s="65">
        <f t="shared" si="31"/>
        <v>0</v>
      </c>
    </row>
    <row r="155" spans="1:20" ht="15.75" customHeight="1" hidden="1">
      <c r="A155" s="49" t="s">
        <v>114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  <c r="T155" s="65">
        <f t="shared" si="31"/>
        <v>0</v>
      </c>
    </row>
    <row r="156" spans="1:20" ht="15.75" customHeight="1" hidden="1">
      <c r="A156" s="49" t="s">
        <v>114</v>
      </c>
      <c r="B156" s="21">
        <f>SUM(C156:N156)</f>
        <v>0</v>
      </c>
      <c r="C156" s="21">
        <f aca="true" t="shared" si="32" ref="C156:N156">C157+C162+C167+C168+C169+C170+C171+C172+C173+C174+C175</f>
        <v>0</v>
      </c>
      <c r="D156" s="21">
        <f t="shared" si="32"/>
        <v>0</v>
      </c>
      <c r="E156" s="21">
        <f t="shared" si="32"/>
        <v>0</v>
      </c>
      <c r="F156" s="30">
        <f t="shared" si="32"/>
        <v>0</v>
      </c>
      <c r="G156" s="31">
        <f t="shared" si="32"/>
        <v>0</v>
      </c>
      <c r="H156" s="31">
        <f t="shared" si="32"/>
        <v>0</v>
      </c>
      <c r="I156" s="31">
        <f t="shared" si="32"/>
        <v>0</v>
      </c>
      <c r="J156" s="31">
        <f t="shared" si="32"/>
        <v>0</v>
      </c>
      <c r="K156" s="31">
        <f t="shared" si="32"/>
        <v>0</v>
      </c>
      <c r="L156" s="31">
        <f t="shared" si="32"/>
        <v>0</v>
      </c>
      <c r="M156" s="31">
        <f t="shared" si="32"/>
        <v>0</v>
      </c>
      <c r="N156" s="32">
        <f t="shared" si="32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  <c r="T156" s="65">
        <f t="shared" si="31"/>
        <v>0</v>
      </c>
    </row>
    <row r="157" spans="1:20" ht="15.75" customHeight="1" hidden="1">
      <c r="A157" s="49" t="s">
        <v>114</v>
      </c>
      <c r="B157" s="34">
        <f>SUM(C157:N157)</f>
        <v>0</v>
      </c>
      <c r="C157" s="34">
        <f aca="true" t="shared" si="33" ref="C157:N157">C158+C159+C160+C161</f>
        <v>0</v>
      </c>
      <c r="D157" s="34">
        <f t="shared" si="33"/>
        <v>0</v>
      </c>
      <c r="E157" s="34">
        <f t="shared" si="33"/>
        <v>0</v>
      </c>
      <c r="F157" s="35">
        <f t="shared" si="33"/>
        <v>0</v>
      </c>
      <c r="G157" s="36">
        <f t="shared" si="33"/>
        <v>0</v>
      </c>
      <c r="H157" s="36">
        <f t="shared" si="33"/>
        <v>0</v>
      </c>
      <c r="I157" s="36">
        <f t="shared" si="33"/>
        <v>0</v>
      </c>
      <c r="J157" s="36">
        <f t="shared" si="33"/>
        <v>0</v>
      </c>
      <c r="K157" s="36">
        <f t="shared" si="33"/>
        <v>0</v>
      </c>
      <c r="L157" s="36">
        <f t="shared" si="33"/>
        <v>0</v>
      </c>
      <c r="M157" s="36">
        <f t="shared" si="33"/>
        <v>0</v>
      </c>
      <c r="N157" s="37">
        <f t="shared" si="33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  <c r="T157" s="65">
        <f t="shared" si="31"/>
        <v>0</v>
      </c>
    </row>
    <row r="158" spans="1:20" ht="15.75" customHeight="1" hidden="1">
      <c r="A158" s="49" t="s">
        <v>114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  <c r="T158" s="65">
        <f t="shared" si="31"/>
        <v>0</v>
      </c>
    </row>
    <row r="159" spans="1:20" ht="15.75" customHeight="1" hidden="1">
      <c r="A159" s="49" t="s">
        <v>114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  <c r="T159" s="65">
        <f t="shared" si="31"/>
        <v>0</v>
      </c>
    </row>
    <row r="160" spans="1:20" ht="15.75" customHeight="1" hidden="1">
      <c r="A160" s="49" t="s">
        <v>114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  <c r="T160" s="65">
        <f t="shared" si="31"/>
        <v>0</v>
      </c>
    </row>
    <row r="161" spans="1:20" ht="15.75" customHeight="1" hidden="1">
      <c r="A161" s="49" t="s">
        <v>114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  <c r="T161" s="65">
        <f t="shared" si="31"/>
        <v>0</v>
      </c>
    </row>
    <row r="162" spans="1:20" ht="15.75" customHeight="1" hidden="1">
      <c r="A162" s="49" t="s">
        <v>114</v>
      </c>
      <c r="B162" s="34">
        <f>SUM(C162:N162)</f>
        <v>0</v>
      </c>
      <c r="C162" s="34">
        <f aca="true" t="shared" si="34" ref="C162:N162">C163+C164+C165+C166</f>
        <v>0</v>
      </c>
      <c r="D162" s="34">
        <f t="shared" si="34"/>
        <v>0</v>
      </c>
      <c r="E162" s="34">
        <f t="shared" si="34"/>
        <v>0</v>
      </c>
      <c r="F162" s="35">
        <f t="shared" si="34"/>
        <v>0</v>
      </c>
      <c r="G162" s="36">
        <f t="shared" si="34"/>
        <v>0</v>
      </c>
      <c r="H162" s="36">
        <f t="shared" si="34"/>
        <v>0</v>
      </c>
      <c r="I162" s="36">
        <f t="shared" si="34"/>
        <v>0</v>
      </c>
      <c r="J162" s="36">
        <f t="shared" si="34"/>
        <v>0</v>
      </c>
      <c r="K162" s="36">
        <f t="shared" si="34"/>
        <v>0</v>
      </c>
      <c r="L162" s="36">
        <f t="shared" si="34"/>
        <v>0</v>
      </c>
      <c r="M162" s="36">
        <f t="shared" si="34"/>
        <v>0</v>
      </c>
      <c r="N162" s="37">
        <f t="shared" si="34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  <c r="T162" s="65">
        <f t="shared" si="31"/>
        <v>0</v>
      </c>
    </row>
    <row r="163" spans="1:20" ht="15.75" customHeight="1" hidden="1">
      <c r="A163" s="49" t="s">
        <v>114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  <c r="T163" s="65">
        <f t="shared" si="31"/>
        <v>0</v>
      </c>
    </row>
    <row r="164" spans="1:20" ht="15.75" customHeight="1" hidden="1">
      <c r="A164" s="49" t="s">
        <v>114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  <c r="T164" s="65">
        <f t="shared" si="31"/>
        <v>0</v>
      </c>
    </row>
    <row r="165" spans="1:20" ht="15.75" customHeight="1" hidden="1">
      <c r="A165" s="49" t="s">
        <v>114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  <c r="T165" s="65">
        <f t="shared" si="31"/>
        <v>0</v>
      </c>
    </row>
    <row r="166" spans="1:20" ht="15.75" customHeight="1" hidden="1">
      <c r="A166" s="49" t="s">
        <v>114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  <c r="T166" s="65">
        <f t="shared" si="31"/>
        <v>0</v>
      </c>
    </row>
    <row r="167" spans="1:20" ht="15.75" customHeight="1" hidden="1">
      <c r="A167" s="49" t="s">
        <v>114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  <c r="T167" s="65">
        <f t="shared" si="31"/>
        <v>0</v>
      </c>
    </row>
    <row r="168" spans="1:20" ht="15.75" customHeight="1" hidden="1">
      <c r="A168" s="49" t="s">
        <v>114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  <c r="T168" s="65">
        <f t="shared" si="31"/>
        <v>0</v>
      </c>
    </row>
    <row r="169" spans="1:20" ht="15.75" customHeight="1" hidden="1">
      <c r="A169" s="49" t="s">
        <v>114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  <c r="T169" s="65">
        <f t="shared" si="31"/>
        <v>0</v>
      </c>
    </row>
    <row r="170" spans="1:20" ht="15.75" customHeight="1" hidden="1">
      <c r="A170" s="49" t="s">
        <v>114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  <c r="T170" s="65">
        <f t="shared" si="31"/>
        <v>0</v>
      </c>
    </row>
    <row r="171" spans="1:20" ht="15.75" customHeight="1" hidden="1">
      <c r="A171" s="49" t="s">
        <v>114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  <c r="T171" s="65">
        <f t="shared" si="31"/>
        <v>0</v>
      </c>
    </row>
    <row r="172" spans="1:20" ht="15.75" customHeight="1" hidden="1">
      <c r="A172" s="49" t="s">
        <v>114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  <c r="T172" s="65">
        <f t="shared" si="31"/>
        <v>0</v>
      </c>
    </row>
    <row r="173" spans="1:20" ht="15.75" customHeight="1" hidden="1">
      <c r="A173" s="49" t="s">
        <v>114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  <c r="T173" s="65">
        <f t="shared" si="31"/>
        <v>0</v>
      </c>
    </row>
    <row r="174" spans="1:20" ht="15.75" customHeight="1" hidden="1">
      <c r="A174" s="49" t="s">
        <v>114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  <c r="T174" s="65">
        <f t="shared" si="31"/>
        <v>0</v>
      </c>
    </row>
    <row r="175" spans="1:20" ht="15.75" customHeight="1" hidden="1">
      <c r="A175" s="49" t="s">
        <v>114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  <c r="T175" s="65">
        <f t="shared" si="31"/>
        <v>0</v>
      </c>
    </row>
    <row r="176" spans="1:20" ht="15.75" customHeight="1" hidden="1">
      <c r="A176" s="49" t="s">
        <v>114</v>
      </c>
      <c r="B176" s="21">
        <f>SUM(C176:N176)</f>
        <v>0</v>
      </c>
      <c r="C176" s="21">
        <f aca="true" t="shared" si="35" ref="C176:N176">C177+C182+C187+C188+C189+C190+C191+C192+C193+C194+C195</f>
        <v>0</v>
      </c>
      <c r="D176" s="21">
        <f t="shared" si="35"/>
        <v>0</v>
      </c>
      <c r="E176" s="21">
        <f t="shared" si="35"/>
        <v>0</v>
      </c>
      <c r="F176" s="30">
        <f t="shared" si="35"/>
        <v>0</v>
      </c>
      <c r="G176" s="31">
        <f t="shared" si="35"/>
        <v>0</v>
      </c>
      <c r="H176" s="31">
        <f t="shared" si="35"/>
        <v>0</v>
      </c>
      <c r="I176" s="31">
        <f t="shared" si="35"/>
        <v>0</v>
      </c>
      <c r="J176" s="31">
        <f t="shared" si="35"/>
        <v>0</v>
      </c>
      <c r="K176" s="31">
        <f t="shared" si="35"/>
        <v>0</v>
      </c>
      <c r="L176" s="31">
        <f t="shared" si="35"/>
        <v>0</v>
      </c>
      <c r="M176" s="31">
        <f t="shared" si="35"/>
        <v>0</v>
      </c>
      <c r="N176" s="32">
        <f t="shared" si="35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  <c r="T176" s="65">
        <f t="shared" si="31"/>
        <v>0</v>
      </c>
    </row>
    <row r="177" spans="1:20" ht="15.75" customHeight="1" hidden="1">
      <c r="A177" s="49" t="s">
        <v>114</v>
      </c>
      <c r="B177" s="34">
        <f>SUM(C177:N177)</f>
        <v>0</v>
      </c>
      <c r="C177" s="34">
        <f aca="true" t="shared" si="36" ref="C177:N177">C178+C179+C180+C181</f>
        <v>0</v>
      </c>
      <c r="D177" s="34">
        <f t="shared" si="36"/>
        <v>0</v>
      </c>
      <c r="E177" s="34">
        <f t="shared" si="36"/>
        <v>0</v>
      </c>
      <c r="F177" s="35">
        <f t="shared" si="36"/>
        <v>0</v>
      </c>
      <c r="G177" s="36">
        <f t="shared" si="36"/>
        <v>0</v>
      </c>
      <c r="H177" s="36">
        <f t="shared" si="36"/>
        <v>0</v>
      </c>
      <c r="I177" s="36">
        <f t="shared" si="36"/>
        <v>0</v>
      </c>
      <c r="J177" s="36">
        <f t="shared" si="36"/>
        <v>0</v>
      </c>
      <c r="K177" s="36">
        <f t="shared" si="36"/>
        <v>0</v>
      </c>
      <c r="L177" s="36">
        <f t="shared" si="36"/>
        <v>0</v>
      </c>
      <c r="M177" s="36">
        <f t="shared" si="36"/>
        <v>0</v>
      </c>
      <c r="N177" s="37">
        <f t="shared" si="36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  <c r="T177" s="65">
        <f t="shared" si="31"/>
        <v>0</v>
      </c>
    </row>
    <row r="178" spans="1:20" ht="15.75" customHeight="1" hidden="1">
      <c r="A178" s="49" t="s">
        <v>114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  <c r="T178" s="65">
        <f t="shared" si="31"/>
        <v>0</v>
      </c>
    </row>
    <row r="179" spans="1:20" ht="15.75" customHeight="1" hidden="1">
      <c r="A179" s="49" t="s">
        <v>114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  <c r="T179" s="65">
        <f t="shared" si="31"/>
        <v>0</v>
      </c>
    </row>
    <row r="180" spans="1:20" ht="15.75" customHeight="1" hidden="1">
      <c r="A180" s="49" t="s">
        <v>114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  <c r="T180" s="65">
        <f t="shared" si="31"/>
        <v>0</v>
      </c>
    </row>
    <row r="181" spans="1:20" ht="15.75" customHeight="1" hidden="1">
      <c r="A181" s="49" t="s">
        <v>114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  <c r="T181" s="65">
        <f t="shared" si="31"/>
        <v>0</v>
      </c>
    </row>
    <row r="182" spans="1:20" ht="15.75" customHeight="1" hidden="1">
      <c r="A182" s="49" t="s">
        <v>114</v>
      </c>
      <c r="B182" s="34">
        <f>SUM(C182:N182)</f>
        <v>0</v>
      </c>
      <c r="C182" s="34">
        <f aca="true" t="shared" si="37" ref="C182:N182">C183+C184+C185+C186</f>
        <v>0</v>
      </c>
      <c r="D182" s="34">
        <f t="shared" si="37"/>
        <v>0</v>
      </c>
      <c r="E182" s="34">
        <f t="shared" si="37"/>
        <v>0</v>
      </c>
      <c r="F182" s="35">
        <f t="shared" si="37"/>
        <v>0</v>
      </c>
      <c r="G182" s="36">
        <f t="shared" si="37"/>
        <v>0</v>
      </c>
      <c r="H182" s="36">
        <f t="shared" si="37"/>
        <v>0</v>
      </c>
      <c r="I182" s="36">
        <f t="shared" si="37"/>
        <v>0</v>
      </c>
      <c r="J182" s="36">
        <f t="shared" si="37"/>
        <v>0</v>
      </c>
      <c r="K182" s="36">
        <f t="shared" si="37"/>
        <v>0</v>
      </c>
      <c r="L182" s="36">
        <f t="shared" si="37"/>
        <v>0</v>
      </c>
      <c r="M182" s="36">
        <f t="shared" si="37"/>
        <v>0</v>
      </c>
      <c r="N182" s="37">
        <f t="shared" si="37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  <c r="T182" s="65">
        <f t="shared" si="31"/>
        <v>0</v>
      </c>
    </row>
    <row r="183" spans="1:20" ht="15.75" customHeight="1" hidden="1">
      <c r="A183" s="49" t="s">
        <v>114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  <c r="T183" s="65">
        <f t="shared" si="31"/>
        <v>0</v>
      </c>
    </row>
    <row r="184" spans="1:20" ht="15.75" customHeight="1" hidden="1">
      <c r="A184" s="49" t="s">
        <v>114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  <c r="T184" s="65">
        <f t="shared" si="31"/>
        <v>0</v>
      </c>
    </row>
    <row r="185" spans="1:20" ht="15.75" customHeight="1" hidden="1">
      <c r="A185" s="49" t="s">
        <v>114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  <c r="T185" s="65">
        <f t="shared" si="31"/>
        <v>0</v>
      </c>
    </row>
    <row r="186" spans="1:20" ht="15.75" customHeight="1" hidden="1">
      <c r="A186" s="49" t="s">
        <v>114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  <c r="T186" s="65">
        <f t="shared" si="31"/>
        <v>0</v>
      </c>
    </row>
    <row r="187" spans="1:20" ht="15.75" customHeight="1" hidden="1">
      <c r="A187" s="49" t="s">
        <v>114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  <c r="T187" s="65">
        <f t="shared" si="31"/>
        <v>0</v>
      </c>
    </row>
    <row r="188" spans="1:20" ht="15.75" customHeight="1" hidden="1">
      <c r="A188" s="49" t="s">
        <v>114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  <c r="T188" s="65">
        <f t="shared" si="31"/>
        <v>0</v>
      </c>
    </row>
    <row r="189" spans="1:20" ht="15.75" customHeight="1" hidden="1">
      <c r="A189" s="49" t="s">
        <v>114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  <c r="T189" s="65">
        <f t="shared" si="31"/>
        <v>0</v>
      </c>
    </row>
    <row r="190" spans="1:20" ht="15.75" customHeight="1" hidden="1">
      <c r="A190" s="49" t="s">
        <v>114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  <c r="T190" s="65">
        <f t="shared" si="31"/>
        <v>0</v>
      </c>
    </row>
    <row r="191" spans="1:20" ht="15.75" customHeight="1" hidden="1">
      <c r="A191" s="49" t="s">
        <v>114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  <c r="T191" s="65">
        <f t="shared" si="31"/>
        <v>0</v>
      </c>
    </row>
    <row r="192" spans="1:20" ht="15.75" customHeight="1" hidden="1">
      <c r="A192" s="49" t="s">
        <v>114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  <c r="T192" s="65">
        <f t="shared" si="31"/>
        <v>0</v>
      </c>
    </row>
    <row r="193" spans="1:20" ht="15.75" customHeight="1" hidden="1">
      <c r="A193" s="49" t="s">
        <v>114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  <c r="T193" s="65">
        <f t="shared" si="31"/>
        <v>0</v>
      </c>
    </row>
    <row r="194" spans="1:20" ht="15.75" customHeight="1" hidden="1">
      <c r="A194" s="49" t="s">
        <v>114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  <c r="T194" s="65">
        <f t="shared" si="31"/>
        <v>0</v>
      </c>
    </row>
    <row r="195" spans="1:20" ht="15.75" customHeight="1" hidden="1">
      <c r="A195" s="49" t="s">
        <v>114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  <c r="T195" s="65">
        <f t="shared" si="31"/>
        <v>0</v>
      </c>
    </row>
    <row r="196" spans="1:20" ht="15.75" customHeight="1" hidden="1">
      <c r="A196" s="49" t="s">
        <v>114</v>
      </c>
      <c r="B196" s="21">
        <f>SUM(C196:N196)</f>
        <v>0</v>
      </c>
      <c r="C196" s="21">
        <f aca="true" t="shared" si="38" ref="C196:N196">C197+C198+C199+C200+C201+C202+C203+C204</f>
        <v>0</v>
      </c>
      <c r="D196" s="21">
        <f t="shared" si="38"/>
        <v>0</v>
      </c>
      <c r="E196" s="21">
        <f t="shared" si="38"/>
        <v>0</v>
      </c>
      <c r="F196" s="30">
        <f t="shared" si="38"/>
        <v>0</v>
      </c>
      <c r="G196" s="31">
        <f t="shared" si="38"/>
        <v>0</v>
      </c>
      <c r="H196" s="31">
        <f t="shared" si="38"/>
        <v>0</v>
      </c>
      <c r="I196" s="31">
        <f t="shared" si="38"/>
        <v>0</v>
      </c>
      <c r="J196" s="31">
        <f t="shared" si="38"/>
        <v>0</v>
      </c>
      <c r="K196" s="31">
        <f t="shared" si="38"/>
        <v>0</v>
      </c>
      <c r="L196" s="31">
        <f t="shared" si="38"/>
        <v>0</v>
      </c>
      <c r="M196" s="31">
        <f t="shared" si="38"/>
        <v>0</v>
      </c>
      <c r="N196" s="32">
        <f t="shared" si="38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  <c r="T196" s="65">
        <f t="shared" si="31"/>
        <v>0</v>
      </c>
    </row>
    <row r="197" spans="1:20" ht="15.75" customHeight="1" hidden="1">
      <c r="A197" s="49" t="s">
        <v>114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  <c r="T197" s="65">
        <f t="shared" si="31"/>
        <v>0</v>
      </c>
    </row>
    <row r="198" spans="1:20" ht="15.75" customHeight="1" hidden="1">
      <c r="A198" s="49" t="s">
        <v>114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  <c r="T198" s="65">
        <f t="shared" si="31"/>
        <v>0</v>
      </c>
    </row>
    <row r="199" spans="1:20" ht="15.75" customHeight="1" hidden="1">
      <c r="A199" s="49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  <c r="T199" s="65">
        <f t="shared" si="31"/>
        <v>0</v>
      </c>
    </row>
    <row r="200" spans="1:20" ht="15.75" customHeight="1" hidden="1">
      <c r="A200" s="49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  <c r="T200" s="65">
        <f t="shared" si="31"/>
        <v>0</v>
      </c>
    </row>
    <row r="201" spans="1:20" ht="15.75" customHeight="1" hidden="1">
      <c r="A201" s="49" t="s">
        <v>114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  <c r="T201" s="65">
        <f t="shared" si="31"/>
        <v>0</v>
      </c>
    </row>
    <row r="202" spans="1:20" ht="15.75" customHeight="1" hidden="1">
      <c r="A202" s="49" t="s">
        <v>114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  <c r="T202" s="65">
        <f t="shared" si="31"/>
        <v>0</v>
      </c>
    </row>
    <row r="203" spans="1:20" ht="15.75" customHeight="1" hidden="1">
      <c r="A203" s="49" t="s">
        <v>114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  <c r="T203" s="65">
        <f t="shared" si="31"/>
        <v>0</v>
      </c>
    </row>
    <row r="204" spans="1:20" ht="15.75" customHeight="1" hidden="1">
      <c r="A204" s="49" t="s">
        <v>114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  <c r="T204" s="65">
        <f t="shared" si="31"/>
        <v>0</v>
      </c>
    </row>
    <row r="205" spans="1:20" ht="15.75" customHeight="1" hidden="1">
      <c r="A205" s="49" t="s">
        <v>114</v>
      </c>
      <c r="B205" s="21">
        <f>SUM(C205:N205)</f>
        <v>147</v>
      </c>
      <c r="C205" s="21">
        <f aca="true" t="shared" si="39" ref="C205:N205">C206+C209+C210+C211+C212</f>
        <v>0</v>
      </c>
      <c r="D205" s="21">
        <f t="shared" si="39"/>
        <v>0</v>
      </c>
      <c r="E205" s="21">
        <f t="shared" si="39"/>
        <v>0</v>
      </c>
      <c r="F205" s="30">
        <f t="shared" si="39"/>
        <v>50</v>
      </c>
      <c r="G205" s="31">
        <f t="shared" si="39"/>
        <v>25</v>
      </c>
      <c r="H205" s="31">
        <f t="shared" si="39"/>
        <v>35</v>
      </c>
      <c r="I205" s="31">
        <f t="shared" si="39"/>
        <v>0</v>
      </c>
      <c r="J205" s="31">
        <f t="shared" si="39"/>
        <v>0</v>
      </c>
      <c r="K205" s="31">
        <f t="shared" si="39"/>
        <v>0</v>
      </c>
      <c r="L205" s="31">
        <f t="shared" si="39"/>
        <v>0</v>
      </c>
      <c r="M205" s="31">
        <f t="shared" si="39"/>
        <v>37</v>
      </c>
      <c r="N205" s="31">
        <f t="shared" si="39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  <c r="T205" s="65">
        <f t="shared" si="31"/>
        <v>0</v>
      </c>
    </row>
    <row r="206" spans="1:20" ht="15.75" customHeight="1" hidden="1">
      <c r="A206" s="49" t="s">
        <v>114</v>
      </c>
      <c r="B206" s="34">
        <f>SUM(C206:N206)</f>
        <v>0</v>
      </c>
      <c r="C206" s="34">
        <f aca="true" t="shared" si="40" ref="C206:N206">C207+C208</f>
        <v>0</v>
      </c>
      <c r="D206" s="34">
        <f t="shared" si="40"/>
        <v>0</v>
      </c>
      <c r="E206" s="34">
        <f t="shared" si="40"/>
        <v>0</v>
      </c>
      <c r="F206" s="35">
        <f t="shared" si="40"/>
        <v>0</v>
      </c>
      <c r="G206" s="36">
        <f t="shared" si="40"/>
        <v>0</v>
      </c>
      <c r="H206" s="36">
        <f t="shared" si="40"/>
        <v>0</v>
      </c>
      <c r="I206" s="36">
        <f t="shared" si="40"/>
        <v>0</v>
      </c>
      <c r="J206" s="36">
        <f t="shared" si="40"/>
        <v>0</v>
      </c>
      <c r="K206" s="36">
        <f t="shared" si="40"/>
        <v>0</v>
      </c>
      <c r="L206" s="36">
        <f t="shared" si="40"/>
        <v>0</v>
      </c>
      <c r="M206" s="36">
        <f t="shared" si="40"/>
        <v>0</v>
      </c>
      <c r="N206" s="37">
        <f t="shared" si="40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  <c r="T206" s="65">
        <f t="shared" si="31"/>
        <v>0</v>
      </c>
    </row>
    <row r="207" spans="1:20" ht="15.75" customHeight="1" hidden="1">
      <c r="A207" s="49" t="s">
        <v>114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  <c r="T207" s="65">
        <f aca="true" t="shared" si="41" ref="T207:T256">R207*$T$3*6/1000</f>
        <v>0</v>
      </c>
    </row>
    <row r="208" spans="1:20" ht="15.75" customHeight="1" hidden="1">
      <c r="A208" s="49" t="s">
        <v>114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  <c r="T208" s="65">
        <f t="shared" si="41"/>
        <v>0</v>
      </c>
    </row>
    <row r="209" spans="1:20" ht="15.75" customHeight="1" hidden="1">
      <c r="A209" s="49" t="s">
        <v>114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  <c r="T209" s="65">
        <f t="shared" si="41"/>
        <v>0</v>
      </c>
    </row>
    <row r="210" spans="1:20" ht="15.75" customHeight="1" hidden="1">
      <c r="A210" s="49" t="s">
        <v>114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  <c r="T210" s="65">
        <f t="shared" si="41"/>
        <v>0</v>
      </c>
    </row>
    <row r="211" spans="1:20" ht="15.75" customHeight="1" hidden="1">
      <c r="A211" s="49" t="s">
        <v>114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  <c r="T211" s="65">
        <f t="shared" si="41"/>
        <v>0</v>
      </c>
    </row>
    <row r="212" spans="1:20" ht="15.75" customHeight="1" hidden="1">
      <c r="A212" s="49" t="s">
        <v>114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  <c r="T212" s="65">
        <f t="shared" si="41"/>
        <v>0</v>
      </c>
    </row>
    <row r="213" spans="1:20" ht="15.75" customHeight="1" hidden="1">
      <c r="A213" s="49" t="s">
        <v>114</v>
      </c>
      <c r="B213" s="21">
        <f>SUM(C213:N213)</f>
        <v>0</v>
      </c>
      <c r="C213" s="21">
        <f aca="true" t="shared" si="42" ref="C213:N213">C214+C215+C216+C217+C218+C219</f>
        <v>0</v>
      </c>
      <c r="D213" s="21">
        <f t="shared" si="42"/>
        <v>0</v>
      </c>
      <c r="E213" s="21">
        <f t="shared" si="42"/>
        <v>0</v>
      </c>
      <c r="F213" s="30">
        <f t="shared" si="42"/>
        <v>0</v>
      </c>
      <c r="G213" s="31">
        <f t="shared" si="42"/>
        <v>0</v>
      </c>
      <c r="H213" s="31">
        <f t="shared" si="42"/>
        <v>0</v>
      </c>
      <c r="I213" s="31">
        <f t="shared" si="42"/>
        <v>0</v>
      </c>
      <c r="J213" s="31">
        <f t="shared" si="42"/>
        <v>0</v>
      </c>
      <c r="K213" s="31">
        <f t="shared" si="42"/>
        <v>0</v>
      </c>
      <c r="L213" s="31">
        <f t="shared" si="42"/>
        <v>0</v>
      </c>
      <c r="M213" s="31">
        <f t="shared" si="42"/>
        <v>0</v>
      </c>
      <c r="N213" s="32">
        <f t="shared" si="42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  <c r="T213" s="65">
        <f t="shared" si="41"/>
        <v>0</v>
      </c>
    </row>
    <row r="214" spans="1:20" ht="15.75" customHeight="1" hidden="1">
      <c r="A214" s="49" t="s">
        <v>114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  <c r="T214" s="65">
        <f t="shared" si="41"/>
        <v>0</v>
      </c>
    </row>
    <row r="215" spans="1:20" ht="15.75" customHeight="1" hidden="1">
      <c r="A215" s="49" t="s">
        <v>114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  <c r="T215" s="65">
        <f t="shared" si="41"/>
        <v>0</v>
      </c>
    </row>
    <row r="216" spans="1:20" ht="15.75" customHeight="1" hidden="1">
      <c r="A216" s="49" t="s">
        <v>114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  <c r="T216" s="65">
        <f t="shared" si="41"/>
        <v>0</v>
      </c>
    </row>
    <row r="217" spans="1:20" ht="15.75" customHeight="1" hidden="1">
      <c r="A217" s="49" t="s">
        <v>114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  <c r="T217" s="65">
        <f t="shared" si="41"/>
        <v>0</v>
      </c>
    </row>
    <row r="218" spans="1:20" ht="15.75" customHeight="1" hidden="1">
      <c r="A218" s="49" t="s">
        <v>114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  <c r="T218" s="65">
        <f t="shared" si="41"/>
        <v>0</v>
      </c>
    </row>
    <row r="219" spans="1:20" ht="15.75" customHeight="1" hidden="1">
      <c r="A219" s="49" t="s">
        <v>114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  <c r="T219" s="65">
        <f t="shared" si="41"/>
        <v>0</v>
      </c>
    </row>
    <row r="220" spans="1:20" ht="15.75" customHeight="1" hidden="1">
      <c r="A220" s="49" t="s">
        <v>114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  <c r="T220" s="65">
        <f t="shared" si="41"/>
        <v>0</v>
      </c>
    </row>
    <row r="221" spans="1:20" ht="15.75" customHeight="1" hidden="1">
      <c r="A221" s="49" t="s">
        <v>114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  <c r="T221" s="65">
        <f t="shared" si="41"/>
        <v>0</v>
      </c>
    </row>
    <row r="222" spans="1:20" ht="15.75" customHeight="1" hidden="1">
      <c r="A222" s="49" t="s">
        <v>114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  <c r="T222" s="65">
        <f t="shared" si="41"/>
        <v>0</v>
      </c>
    </row>
    <row r="223" spans="1:20" ht="15.75" customHeight="1" hidden="1">
      <c r="A223" s="49" t="s">
        <v>114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  <c r="T223" s="65">
        <f t="shared" si="41"/>
        <v>0</v>
      </c>
    </row>
    <row r="224" spans="1:20" ht="15.75" customHeight="1" hidden="1">
      <c r="A224" s="49" t="s">
        <v>114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  <c r="T224" s="65">
        <f t="shared" si="41"/>
        <v>0</v>
      </c>
    </row>
    <row r="225" spans="1:20" ht="15.75" customHeight="1" hidden="1">
      <c r="A225" s="49" t="s">
        <v>114</v>
      </c>
      <c r="B225" s="34"/>
      <c r="C225" s="34"/>
      <c r="D225" s="34"/>
      <c r="E225" s="34"/>
      <c r="F225" s="53"/>
      <c r="G225" s="53"/>
      <c r="H225" s="53"/>
      <c r="I225" s="53"/>
      <c r="J225" s="53"/>
      <c r="K225" s="53"/>
      <c r="L225" s="53"/>
      <c r="M225" s="53"/>
      <c r="N225" s="53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  <c r="T225" s="65">
        <f t="shared" si="41"/>
        <v>0</v>
      </c>
    </row>
    <row r="226" spans="1:20" ht="15.75" customHeight="1" hidden="1">
      <c r="A226" s="49" t="s">
        <v>114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  <c r="T226" s="65">
        <f t="shared" si="41"/>
        <v>0</v>
      </c>
    </row>
    <row r="227" spans="1:20" ht="15.75" customHeight="1" hidden="1">
      <c r="A227" s="49" t="s">
        <v>114</v>
      </c>
      <c r="O227" s="18">
        <f>'[1]янв'!O228*2+'[1]март'!O228*4+'[1]июль'!O228*6</f>
        <v>0</v>
      </c>
      <c r="P227" s="55"/>
      <c r="Q227" s="55"/>
      <c r="R227" s="55"/>
      <c r="S227" s="55"/>
      <c r="T227" s="65">
        <f t="shared" si="41"/>
        <v>0</v>
      </c>
    </row>
    <row r="228" spans="1:20" ht="15.75" customHeight="1" hidden="1">
      <c r="A228" s="49" t="s">
        <v>114</v>
      </c>
      <c r="O228" s="18">
        <f>'[1]янв'!O229*2+'[1]март'!O229*4+'[1]июль'!O229*6</f>
        <v>8799.562</v>
      </c>
      <c r="P228" s="55">
        <f>614.459-O228</f>
        <v>-8185.103</v>
      </c>
      <c r="T228" s="65">
        <f t="shared" si="41"/>
        <v>0</v>
      </c>
    </row>
    <row r="229" spans="1:20" ht="15.75" customHeight="1" hidden="1">
      <c r="A229" s="49" t="s">
        <v>114</v>
      </c>
      <c r="O229" s="18">
        <f>'[1]янв'!O230*2+'[1]март'!O230*4+'[1]июль'!O230*6</f>
        <v>2022.6480000000001</v>
      </c>
      <c r="T229" s="65">
        <f t="shared" si="41"/>
        <v>0</v>
      </c>
    </row>
    <row r="230" spans="1:20" ht="15.75" customHeight="1" hidden="1">
      <c r="A230" s="49" t="s">
        <v>114</v>
      </c>
      <c r="O230" s="18">
        <f>'[1]янв'!O231*2+'[1]март'!O231*4+'[1]июль'!O231*6</f>
        <v>4299.968</v>
      </c>
      <c r="P230" s="1">
        <f>109842+8042</f>
        <v>117884</v>
      </c>
      <c r="T230" s="65">
        <f t="shared" si="41"/>
        <v>0</v>
      </c>
    </row>
    <row r="231" spans="1:20" ht="15.75" customHeight="1" hidden="1">
      <c r="A231" s="49" t="s">
        <v>114</v>
      </c>
      <c r="O231" s="18">
        <f>'[1]янв'!O232*2+'[1]март'!O232*4+'[1]июль'!O232*6</f>
        <v>0</v>
      </c>
      <c r="T231" s="65">
        <f t="shared" si="41"/>
        <v>0</v>
      </c>
    </row>
    <row r="232" spans="1:20" ht="15.75" customHeight="1" hidden="1">
      <c r="A232" s="49" t="s">
        <v>114</v>
      </c>
      <c r="O232" s="18">
        <f>'[1]янв'!O233*2+'[1]март'!O233*4+'[1]июль'!O233*6</f>
        <v>1368408</v>
      </c>
      <c r="T232" s="65">
        <f t="shared" si="41"/>
        <v>0</v>
      </c>
    </row>
    <row r="233" spans="1:20" ht="15.75" customHeight="1" hidden="1">
      <c r="A233" s="49" t="s">
        <v>114</v>
      </c>
      <c r="O233" s="18">
        <f>'[1]янв'!O234*2+'[1]март'!O234*4+'[1]июль'!O234*6</f>
        <v>971.3639999999999</v>
      </c>
      <c r="T233" s="65">
        <f t="shared" si="41"/>
        <v>0</v>
      </c>
    </row>
    <row r="234" spans="1:20" ht="15.75" customHeight="1" hidden="1">
      <c r="A234" s="49" t="s">
        <v>114</v>
      </c>
      <c r="O234" s="18">
        <f>'[1]янв'!O235*2+'[1]март'!O235*4+'[1]июль'!O235*6</f>
        <v>0</v>
      </c>
      <c r="T234" s="65">
        <f t="shared" si="41"/>
        <v>0</v>
      </c>
    </row>
    <row r="235" spans="1:20" ht="15.75" customHeight="1" hidden="1">
      <c r="A235" s="49" t="s">
        <v>114</v>
      </c>
      <c r="O235" s="18">
        <f>'[1]янв'!O236*2+'[1]март'!O236*4+'[1]июль'!O236*6</f>
        <v>0</v>
      </c>
      <c r="T235" s="65">
        <f t="shared" si="41"/>
        <v>0</v>
      </c>
    </row>
    <row r="236" spans="1:20" ht="15.75" customHeight="1" hidden="1">
      <c r="A236" s="49" t="s">
        <v>114</v>
      </c>
      <c r="O236" s="18">
        <f>'[1]янв'!O237*2+'[1]март'!O237*4+'[1]июль'!O237*6</f>
        <v>8656.118</v>
      </c>
      <c r="P236" s="1" t="s">
        <v>103</v>
      </c>
      <c r="T236" s="65">
        <f t="shared" si="41"/>
        <v>0</v>
      </c>
    </row>
    <row r="237" spans="1:20" ht="15.75" customHeight="1" hidden="1">
      <c r="A237" s="49" t="s">
        <v>114</v>
      </c>
      <c r="O237" s="18">
        <f>'[1]янв'!O238*2+'[1]март'!O238*4+'[1]июль'!O238*6</f>
        <v>1993.77</v>
      </c>
      <c r="P237" s="1" t="s">
        <v>104</v>
      </c>
      <c r="T237" s="65">
        <f t="shared" si="41"/>
        <v>0</v>
      </c>
    </row>
    <row r="238" spans="1:20" ht="15.75" customHeight="1" hidden="1">
      <c r="A238" s="49" t="s">
        <v>114</v>
      </c>
      <c r="O238" s="18">
        <f>'[1]янв'!O239*2+'[1]март'!O239*4+'[1]июль'!O239*6</f>
        <v>4203.452</v>
      </c>
      <c r="P238" s="1" t="s">
        <v>105</v>
      </c>
      <c r="T238" s="65">
        <f t="shared" si="41"/>
        <v>0</v>
      </c>
    </row>
    <row r="239" spans="1:20" ht="15.75" customHeight="1" hidden="1">
      <c r="A239" s="49" t="s">
        <v>114</v>
      </c>
      <c r="O239" s="18">
        <f>'[1]янв'!O240*2+'[1]март'!O240*4+'[1]июль'!O240*6</f>
        <v>0</v>
      </c>
      <c r="T239" s="65">
        <f t="shared" si="41"/>
        <v>0</v>
      </c>
    </row>
    <row r="240" spans="1:20" ht="15.75" customHeight="1" hidden="1">
      <c r="A240" s="49" t="s">
        <v>114</v>
      </c>
      <c r="O240" s="18">
        <f>'[1]янв'!O241*2+'[1]март'!O241*4+'[1]июль'!O241*6</f>
        <v>8826.486</v>
      </c>
      <c r="P240" s="56" t="s">
        <v>106</v>
      </c>
      <c r="Q240" s="56"/>
      <c r="R240" s="56"/>
      <c r="S240" s="56"/>
      <c r="T240" s="65">
        <f t="shared" si="41"/>
        <v>0</v>
      </c>
    </row>
    <row r="241" spans="1:20" ht="15.75" customHeight="1" hidden="1">
      <c r="A241" s="49" t="s">
        <v>114</v>
      </c>
      <c r="O241" s="18">
        <f>'[1]янв'!O242*2+'[1]март'!O242*4+'[1]июль'!O242*6</f>
        <v>2028.067508</v>
      </c>
      <c r="P241" s="55" t="s">
        <v>104</v>
      </c>
      <c r="Q241" s="55"/>
      <c r="R241" s="55"/>
      <c r="T241" s="65">
        <f t="shared" si="41"/>
        <v>0</v>
      </c>
    </row>
    <row r="242" spans="1:20" ht="15.75" customHeight="1" hidden="1">
      <c r="A242" s="49" t="s">
        <v>114</v>
      </c>
      <c r="O242" s="18">
        <f>'[1]янв'!O243*2+'[1]март'!O243*4+'[1]июль'!O243*6</f>
        <v>0</v>
      </c>
      <c r="T242" s="65">
        <f t="shared" si="41"/>
        <v>0</v>
      </c>
    </row>
    <row r="243" spans="1:20" ht="15.75" customHeight="1" hidden="1">
      <c r="A243" s="49" t="s">
        <v>114</v>
      </c>
      <c r="O243" s="18">
        <f>'[1]янв'!O244*2+'[1]март'!O244*4+'[1]июль'!O244*6</f>
        <v>1691.694</v>
      </c>
      <c r="P243" s="1" t="s">
        <v>107</v>
      </c>
      <c r="T243" s="65">
        <f t="shared" si="41"/>
        <v>0</v>
      </c>
    </row>
    <row r="244" spans="1:20" ht="15.75" customHeight="1" hidden="1">
      <c r="A244" s="49" t="s">
        <v>114</v>
      </c>
      <c r="O244" s="18">
        <f>'[1]янв'!O245*2+'[1]март'!O245*4+'[1]июль'!O245*6</f>
        <v>8826.486</v>
      </c>
      <c r="P244" s="55" t="s">
        <v>103</v>
      </c>
      <c r="T244" s="65">
        <f t="shared" si="41"/>
        <v>0</v>
      </c>
    </row>
    <row r="245" spans="1:20" ht="15.75" customHeight="1" hidden="1">
      <c r="A245" s="49" t="s">
        <v>114</v>
      </c>
      <c r="O245" s="18">
        <f>'[1]янв'!O246*2+'[1]март'!O246*4+'[1]июль'!O246*6</f>
        <v>2022.6480000000001</v>
      </c>
      <c r="P245" s="1" t="s">
        <v>104</v>
      </c>
      <c r="T245" s="65">
        <f t="shared" si="41"/>
        <v>0</v>
      </c>
    </row>
    <row r="246" spans="1:20" ht="15.75" customHeight="1" hidden="1">
      <c r="A246" s="49" t="s">
        <v>114</v>
      </c>
      <c r="O246" s="18">
        <f>'[1]янв'!O247*2+'[1]март'!O247*4+'[1]июль'!O247*6</f>
        <v>6073.58</v>
      </c>
      <c r="T246" s="65">
        <f t="shared" si="41"/>
        <v>0</v>
      </c>
    </row>
    <row r="247" spans="1:20" ht="15.75" customHeight="1" hidden="1">
      <c r="A247" s="49" t="s">
        <v>114</v>
      </c>
      <c r="O247" s="18">
        <f>'[1]янв'!O248*2+'[1]март'!O248*4+'[1]июль'!O248*6</f>
        <v>1431.432</v>
      </c>
      <c r="P247" s="55"/>
      <c r="T247" s="65">
        <f t="shared" si="41"/>
        <v>0</v>
      </c>
    </row>
    <row r="248" spans="1:20" ht="15.75" customHeight="1" hidden="1">
      <c r="A248" s="49" t="s">
        <v>114</v>
      </c>
      <c r="O248" s="18">
        <f>'[1]янв'!O249*2+'[1]март'!O249*4+'[1]июль'!O249*6</f>
        <v>4379.674</v>
      </c>
      <c r="P248" s="1" t="s">
        <v>107</v>
      </c>
      <c r="T248" s="65">
        <f t="shared" si="41"/>
        <v>0</v>
      </c>
    </row>
    <row r="249" spans="1:20" ht="15.75" customHeight="1" hidden="1">
      <c r="A249" s="49" t="s">
        <v>114</v>
      </c>
      <c r="O249" s="18">
        <f>'[1]янв'!O250*2+'[1]март'!O250*4+'[1]июль'!O250*6</f>
        <v>8826.486</v>
      </c>
      <c r="T249" s="65">
        <f t="shared" si="41"/>
        <v>0</v>
      </c>
    </row>
    <row r="250" spans="1:20" ht="15.75" customHeight="1" hidden="1">
      <c r="A250" s="49" t="s">
        <v>114</v>
      </c>
      <c r="O250" s="18">
        <f>'[1]янв'!O251*2+'[1]март'!O251*4+'[1]июль'!O251*6</f>
        <v>2028.067508</v>
      </c>
      <c r="T250" s="65">
        <f t="shared" si="41"/>
        <v>0</v>
      </c>
    </row>
    <row r="251" spans="1:20" ht="15.75" customHeight="1" hidden="1">
      <c r="A251" s="49" t="s">
        <v>114</v>
      </c>
      <c r="O251" s="18">
        <f>'[1]янв'!O252*2+'[1]март'!O252*4+'[1]июль'!O252*6</f>
        <v>0</v>
      </c>
      <c r="T251" s="65">
        <f t="shared" si="41"/>
        <v>0</v>
      </c>
    </row>
    <row r="252" spans="1:20" ht="15.75" customHeight="1" hidden="1">
      <c r="A252" s="49" t="s">
        <v>114</v>
      </c>
      <c r="O252" s="18">
        <f>'[1]янв'!O253*2+'[1]март'!O253*4+'[1]июль'!O253*6</f>
        <v>3430.666</v>
      </c>
      <c r="P252" s="55" t="s">
        <v>108</v>
      </c>
      <c r="T252" s="65">
        <f t="shared" si="41"/>
        <v>0</v>
      </c>
    </row>
    <row r="253" spans="1:20" ht="15.75" customHeight="1" hidden="1">
      <c r="A253" s="49" t="s">
        <v>114</v>
      </c>
      <c r="O253" s="18">
        <f>'[1]янв'!O254*2+'[1]март'!O254*4+'[1]июль'!O254*6</f>
        <v>772.7860000000001</v>
      </c>
      <c r="P253" s="1" t="s">
        <v>109</v>
      </c>
      <c r="T253" s="65">
        <f t="shared" si="41"/>
        <v>0</v>
      </c>
    </row>
    <row r="254" spans="1:20" ht="15.75" customHeight="1" hidden="1">
      <c r="A254" s="49" t="s">
        <v>114</v>
      </c>
      <c r="O254" s="18">
        <f>'[1]янв'!O255*2+'[1]март'!O255*4+'[1]июль'!O255*6</f>
        <v>4203.452</v>
      </c>
      <c r="T254" s="65">
        <f t="shared" si="41"/>
        <v>0</v>
      </c>
    </row>
    <row r="255" spans="1:20" ht="15.75" customHeight="1" hidden="1">
      <c r="A255" s="49" t="s">
        <v>114</v>
      </c>
      <c r="O255" s="18">
        <f>'[1]янв'!O256*2+'[1]март'!O256*4+'[1]июль'!O256*6</f>
        <v>1700.328</v>
      </c>
      <c r="T255" s="65">
        <f t="shared" si="41"/>
        <v>0</v>
      </c>
    </row>
    <row r="256" spans="1:20" ht="15.75" customHeight="1" hidden="1">
      <c r="A256" s="49" t="s">
        <v>114</v>
      </c>
      <c r="O256" s="18">
        <f>'[1]янв'!O257*2+'[1]март'!O257*4+'[1]июль'!O257*6</f>
        <v>-2503.124</v>
      </c>
      <c r="T256" s="65">
        <f t="shared" si="41"/>
        <v>0</v>
      </c>
    </row>
    <row r="257" ht="15.75" customHeight="1" hidden="1">
      <c r="O257" s="55">
        <f>O82+O87+O92+O96+O129</f>
        <v>8799.562</v>
      </c>
    </row>
    <row r="258" ht="15.75" customHeight="1" hidden="1">
      <c r="O258" s="55">
        <f>O83+O88+O93+O97+O130</f>
        <v>2022.6480000000001</v>
      </c>
    </row>
    <row r="259" ht="15.75" customHeight="1" hidden="1"/>
    <row r="260" ht="15.75" customHeight="1" hidden="1">
      <c r="O260" s="55">
        <f>O81+O91+O125+O126</f>
        <v>3430.666</v>
      </c>
    </row>
    <row r="261" spans="15:19" ht="15.75" customHeight="1" hidden="1">
      <c r="O261" s="55">
        <f>O91+O125+O126</f>
        <v>3400.7780000000002</v>
      </c>
      <c r="P261" s="55"/>
      <c r="Q261" s="55"/>
      <c r="R261" s="55"/>
      <c r="S261" s="55"/>
    </row>
    <row r="262" ht="15.75" customHeight="1" hidden="1">
      <c r="O262" s="55">
        <f>O86</f>
        <v>772.7860000000001</v>
      </c>
    </row>
    <row r="263" ht="15.75" customHeight="1" hidden="1">
      <c r="O263" s="55">
        <f>O82+O87+O92+O96+O129</f>
        <v>8799.562</v>
      </c>
    </row>
    <row r="264" ht="15.75" customHeight="1" hidden="1">
      <c r="O264" s="55">
        <f>O83+O88+O93+O97+O130</f>
        <v>2022.6480000000001</v>
      </c>
    </row>
    <row r="265" ht="15.75" customHeight="1" hidden="1">
      <c r="O265" s="55">
        <f>O81+O86+O91+O125+O126</f>
        <v>4203.452</v>
      </c>
    </row>
    <row r="266" ht="15.75" customHeight="1" hidden="1"/>
    <row r="267" ht="15.75" customHeight="1">
      <c r="O267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64" r:id="rId1"/>
  <rowBreaks count="1" manualBreakCount="1">
    <brk id="1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2021-02-10T08:14:23Z</cp:lastPrinted>
  <dcterms:created xsi:type="dcterms:W3CDTF">2017-03-23T11:45:29Z</dcterms:created>
  <dcterms:modified xsi:type="dcterms:W3CDTF">2023-02-07T11:26:35Z</dcterms:modified>
  <cp:category/>
  <cp:version/>
  <cp:contentType/>
  <cp:contentStatus/>
</cp:coreProperties>
</file>